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https://rap684-my.sharepoint.com/personal/planeacion_ejecafeterorap_gov_co/Documents/Escritorio/"/>
    </mc:Choice>
  </mc:AlternateContent>
  <xr:revisionPtr revIDLastSave="134" documentId="11_AFCB6CD47C9DC75E806F1FF5EA9116B7014B9283" xr6:coauthVersionLast="47" xr6:coauthVersionMax="47" xr10:uidLastSave="{4F0E02E5-65FB-4B2C-8BA3-EE95ED8A5A0A}"/>
  <bookViews>
    <workbookView xWindow="-120" yWindow="-120" windowWidth="29040" windowHeight="15840" firstSheet="1" activeTab="1" xr2:uid="{00000000-000D-0000-FFFF-FFFF00000000}"/>
  </bookViews>
  <sheets>
    <sheet name="Instructivo Plan Acción" sheetId="5" r:id="rId1"/>
    <sheet name="PLAN ACCION 2022" sheetId="7" r:id="rId2"/>
    <sheet name="Estadística por dependen" sheetId="2" r:id="rId3"/>
    <sheet name="accion compartidas y transvers" sheetId="9" r:id="rId4"/>
  </sheets>
  <definedNames>
    <definedName name="_xlnm.Print_Area" localSheetId="1">'PLAN ACCION 2022'!$A$1:$AU$87</definedName>
    <definedName name="_xlnm.Print_Titles" localSheetId="1">'PLAN ACCION 2022'!$2:$3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S70" i="7" l="1"/>
  <c r="AS18" i="7"/>
  <c r="AS76" i="7" l="1"/>
  <c r="AS74" i="7"/>
  <c r="AS75" i="7"/>
  <c r="AS68" i="7"/>
  <c r="AS67" i="7"/>
  <c r="AS65" i="7"/>
  <c r="AS64" i="7"/>
  <c r="AS61" i="7"/>
  <c r="AS59" i="7"/>
  <c r="AS57" i="7"/>
  <c r="AS56" i="7"/>
  <c r="AS54" i="7"/>
  <c r="AS52" i="7"/>
  <c r="AS51" i="7"/>
  <c r="AS50" i="7"/>
  <c r="AS49" i="7"/>
  <c r="AS47" i="7"/>
  <c r="AS42" i="7"/>
  <c r="AS41" i="7"/>
  <c r="AS36" i="7"/>
  <c r="AS35" i="7"/>
  <c r="AS34" i="7"/>
  <c r="AS33" i="7"/>
  <c r="AS32" i="7"/>
  <c r="AS31" i="7"/>
  <c r="AS26" i="7"/>
  <c r="AS21" i="7"/>
  <c r="AS20" i="7"/>
  <c r="AS19" i="7" l="1"/>
  <c r="U74" i="7" l="1"/>
  <c r="U60" i="7"/>
  <c r="V60" i="7"/>
  <c r="W60" i="7"/>
  <c r="X60" i="7"/>
  <c r="Y60" i="7"/>
  <c r="U44" i="7"/>
  <c r="V44" i="7"/>
  <c r="W44" i="7"/>
  <c r="X44" i="7"/>
  <c r="Y44" i="7"/>
  <c r="U68" i="7"/>
  <c r="U69" i="7"/>
  <c r="U78" i="7"/>
  <c r="U9" i="7"/>
  <c r="H85" i="2"/>
  <c r="H77" i="2"/>
  <c r="E79" i="2"/>
  <c r="G5" i="2"/>
  <c r="AQ78" i="7"/>
  <c r="AP78" i="7"/>
  <c r="AO78" i="7"/>
  <c r="AN78" i="7"/>
  <c r="AM78" i="7"/>
  <c r="AK78" i="7"/>
  <c r="AJ78" i="7"/>
  <c r="AI78" i="7"/>
  <c r="AH78" i="7"/>
  <c r="AG78" i="7"/>
  <c r="AE78" i="7"/>
  <c r="AD78" i="7"/>
  <c r="AC78" i="7"/>
  <c r="AB78" i="7"/>
  <c r="AA78" i="7"/>
  <c r="AS77" i="7"/>
  <c r="AQ77" i="7"/>
  <c r="AP77" i="7"/>
  <c r="AO77" i="7"/>
  <c r="AN77" i="7"/>
  <c r="AM77" i="7"/>
  <c r="AK77" i="7"/>
  <c r="AJ77" i="7"/>
  <c r="AI77" i="7"/>
  <c r="AH77" i="7"/>
  <c r="AG77" i="7"/>
  <c r="AE77" i="7"/>
  <c r="AD77" i="7"/>
  <c r="AC77" i="7"/>
  <c r="AB77" i="7"/>
  <c r="AA77" i="7"/>
  <c r="Y77" i="7"/>
  <c r="X77" i="7"/>
  <c r="W77" i="7"/>
  <c r="V77" i="7"/>
  <c r="U77" i="7"/>
  <c r="AQ76" i="7"/>
  <c r="AP76" i="7"/>
  <c r="AO76" i="7"/>
  <c r="AN76" i="7"/>
  <c r="AM76" i="7"/>
  <c r="AK76" i="7"/>
  <c r="AJ76" i="7"/>
  <c r="AI76" i="7"/>
  <c r="AH76" i="7"/>
  <c r="AG76" i="7"/>
  <c r="AE76" i="7"/>
  <c r="AD76" i="7"/>
  <c r="AC76" i="7"/>
  <c r="AB76" i="7"/>
  <c r="AA76" i="7"/>
  <c r="Y76" i="7"/>
  <c r="X76" i="7"/>
  <c r="W76" i="7"/>
  <c r="V76" i="7"/>
  <c r="AQ75" i="7"/>
  <c r="AP75" i="7"/>
  <c r="AO75" i="7"/>
  <c r="AN75" i="7"/>
  <c r="AM75" i="7"/>
  <c r="AK75" i="7"/>
  <c r="AJ75" i="7"/>
  <c r="AI75" i="7"/>
  <c r="AH75" i="7"/>
  <c r="AG75" i="7"/>
  <c r="AE75" i="7"/>
  <c r="AD75" i="7"/>
  <c r="AC75" i="7"/>
  <c r="AB75" i="7"/>
  <c r="AA75" i="7"/>
  <c r="Y75" i="7"/>
  <c r="X75" i="7"/>
  <c r="W75" i="7"/>
  <c r="V75" i="7"/>
  <c r="AQ74" i="7"/>
  <c r="AP74" i="7"/>
  <c r="AO74" i="7"/>
  <c r="AN74" i="7"/>
  <c r="AM74" i="7"/>
  <c r="AK74" i="7"/>
  <c r="AJ74" i="7"/>
  <c r="AI74" i="7"/>
  <c r="AH74" i="7"/>
  <c r="AG74" i="7"/>
  <c r="AE74" i="7"/>
  <c r="AD74" i="7"/>
  <c r="AC74" i="7"/>
  <c r="AB74" i="7"/>
  <c r="AA74" i="7"/>
  <c r="Y74" i="7"/>
  <c r="X74" i="7"/>
  <c r="W74" i="7"/>
  <c r="V74" i="7"/>
  <c r="AS73" i="7"/>
  <c r="AQ73" i="7"/>
  <c r="AP73" i="7"/>
  <c r="AO73" i="7"/>
  <c r="AN73" i="7"/>
  <c r="AM73" i="7"/>
  <c r="AK73" i="7"/>
  <c r="AJ73" i="7"/>
  <c r="AI73" i="7"/>
  <c r="AH73" i="7"/>
  <c r="AG73" i="7"/>
  <c r="AE73" i="7"/>
  <c r="AD73" i="7"/>
  <c r="AC73" i="7"/>
  <c r="AB73" i="7"/>
  <c r="AA73" i="7"/>
  <c r="Y73" i="7"/>
  <c r="X73" i="7"/>
  <c r="W73" i="7"/>
  <c r="V73" i="7"/>
  <c r="U73" i="7"/>
  <c r="AS72" i="7"/>
  <c r="AQ72" i="7"/>
  <c r="AP72" i="7"/>
  <c r="AO72" i="7"/>
  <c r="AN72" i="7"/>
  <c r="AM72" i="7"/>
  <c r="AK72" i="7"/>
  <c r="AJ72" i="7"/>
  <c r="AI72" i="7"/>
  <c r="AH72" i="7"/>
  <c r="AG72" i="7"/>
  <c r="AE72" i="7"/>
  <c r="AD72" i="7"/>
  <c r="AC72" i="7"/>
  <c r="AB72" i="7"/>
  <c r="AA72" i="7"/>
  <c r="Y72" i="7"/>
  <c r="X72" i="7"/>
  <c r="W72" i="7"/>
  <c r="V72" i="7"/>
  <c r="U72" i="7"/>
  <c r="AS71" i="7"/>
  <c r="AQ71" i="7"/>
  <c r="AP71" i="7"/>
  <c r="AO71" i="7"/>
  <c r="AN71" i="7"/>
  <c r="AM71" i="7"/>
  <c r="AK71" i="7"/>
  <c r="AJ71" i="7"/>
  <c r="AI71" i="7"/>
  <c r="AH71" i="7"/>
  <c r="AG71" i="7"/>
  <c r="AE71" i="7"/>
  <c r="AD71" i="7"/>
  <c r="AC71" i="7"/>
  <c r="AB71" i="7"/>
  <c r="AA71" i="7"/>
  <c r="Y71" i="7"/>
  <c r="X71" i="7"/>
  <c r="W71" i="7"/>
  <c r="V71" i="7"/>
  <c r="U71" i="7"/>
  <c r="AQ70" i="7"/>
  <c r="AP70" i="7"/>
  <c r="AO70" i="7"/>
  <c r="AN70" i="7"/>
  <c r="AM70" i="7"/>
  <c r="AK70" i="7"/>
  <c r="AJ70" i="7"/>
  <c r="AI70" i="7"/>
  <c r="AH70" i="7"/>
  <c r="AG70" i="7"/>
  <c r="AE70" i="7"/>
  <c r="AD70" i="7"/>
  <c r="AC70" i="7"/>
  <c r="AB70" i="7"/>
  <c r="AA70" i="7"/>
  <c r="Y70" i="7"/>
  <c r="X70" i="7"/>
  <c r="W70" i="7"/>
  <c r="V70" i="7"/>
  <c r="AS69" i="7"/>
  <c r="AQ69" i="7"/>
  <c r="AP69" i="7"/>
  <c r="AO69" i="7"/>
  <c r="AN69" i="7"/>
  <c r="AM69" i="7"/>
  <c r="AK69" i="7"/>
  <c r="AJ69" i="7"/>
  <c r="AI69" i="7"/>
  <c r="AH69" i="7"/>
  <c r="AG69" i="7"/>
  <c r="AE69" i="7"/>
  <c r="AD69" i="7"/>
  <c r="AC69" i="7"/>
  <c r="AB69" i="7"/>
  <c r="AA69" i="7"/>
  <c r="Y69" i="7"/>
  <c r="X69" i="7"/>
  <c r="W69" i="7"/>
  <c r="V69" i="7"/>
  <c r="AQ68" i="7"/>
  <c r="AP68" i="7"/>
  <c r="AO68" i="7"/>
  <c r="AN68" i="7"/>
  <c r="AM68" i="7"/>
  <c r="AK68" i="7"/>
  <c r="AJ68" i="7"/>
  <c r="AI68" i="7"/>
  <c r="AH68" i="7"/>
  <c r="AG68" i="7"/>
  <c r="AE68" i="7"/>
  <c r="AD68" i="7"/>
  <c r="AC68" i="7"/>
  <c r="AB68" i="7"/>
  <c r="AA68" i="7"/>
  <c r="Y68" i="7"/>
  <c r="X68" i="7"/>
  <c r="W68" i="7"/>
  <c r="V68" i="7"/>
  <c r="AQ67" i="7"/>
  <c r="AP67" i="7"/>
  <c r="AO67" i="7"/>
  <c r="AN67" i="7"/>
  <c r="AM67" i="7"/>
  <c r="AK67" i="7"/>
  <c r="AJ67" i="7"/>
  <c r="AI67" i="7"/>
  <c r="AH67" i="7"/>
  <c r="AG67" i="7"/>
  <c r="AE67" i="7"/>
  <c r="AD67" i="7"/>
  <c r="AC67" i="7"/>
  <c r="AB67" i="7"/>
  <c r="AA67" i="7"/>
  <c r="Y67" i="7"/>
  <c r="X67" i="7"/>
  <c r="W67" i="7"/>
  <c r="V67" i="7"/>
  <c r="U67" i="7"/>
  <c r="AS66" i="7"/>
  <c r="AQ66" i="7"/>
  <c r="AP66" i="7"/>
  <c r="AO66" i="7"/>
  <c r="AN66" i="7"/>
  <c r="AM66" i="7"/>
  <c r="AK66" i="7"/>
  <c r="AJ66" i="7"/>
  <c r="AI66" i="7"/>
  <c r="AH66" i="7"/>
  <c r="AG66" i="7"/>
  <c r="AE66" i="7"/>
  <c r="AD66" i="7"/>
  <c r="AC66" i="7"/>
  <c r="AB66" i="7"/>
  <c r="AA66" i="7"/>
  <c r="Y66" i="7"/>
  <c r="X66" i="7"/>
  <c r="W66" i="7"/>
  <c r="V66" i="7"/>
  <c r="U66" i="7"/>
  <c r="AQ65" i="7"/>
  <c r="AP65" i="7"/>
  <c r="AO65" i="7"/>
  <c r="AN65" i="7"/>
  <c r="AM65" i="7"/>
  <c r="AK65" i="7"/>
  <c r="AJ65" i="7"/>
  <c r="AI65" i="7"/>
  <c r="AH65" i="7"/>
  <c r="AG65" i="7"/>
  <c r="AE65" i="7"/>
  <c r="AD65" i="7"/>
  <c r="AC65" i="7"/>
  <c r="AB65" i="7"/>
  <c r="AA65" i="7"/>
  <c r="Y65" i="7"/>
  <c r="X65" i="7"/>
  <c r="W65" i="7"/>
  <c r="V65" i="7"/>
  <c r="U65" i="7"/>
  <c r="AQ64" i="7"/>
  <c r="AP64" i="7"/>
  <c r="AO64" i="7"/>
  <c r="AN64" i="7"/>
  <c r="AM64" i="7"/>
  <c r="AK64" i="7"/>
  <c r="AJ64" i="7"/>
  <c r="AI64" i="7"/>
  <c r="AH64" i="7"/>
  <c r="AG64" i="7"/>
  <c r="AE64" i="7"/>
  <c r="AD64" i="7"/>
  <c r="AC64" i="7"/>
  <c r="AB64" i="7"/>
  <c r="AA64" i="7"/>
  <c r="Y64" i="7"/>
  <c r="X64" i="7"/>
  <c r="W64" i="7"/>
  <c r="V64" i="7"/>
  <c r="U64" i="7"/>
  <c r="AS63" i="7"/>
  <c r="AQ63" i="7"/>
  <c r="AP63" i="7"/>
  <c r="AO63" i="7"/>
  <c r="AN63" i="7"/>
  <c r="AM63" i="7"/>
  <c r="AK63" i="7"/>
  <c r="AJ63" i="7"/>
  <c r="AI63" i="7"/>
  <c r="AH63" i="7"/>
  <c r="AG63" i="7"/>
  <c r="AE63" i="7"/>
  <c r="AD63" i="7"/>
  <c r="AC63" i="7"/>
  <c r="AB63" i="7"/>
  <c r="AA63" i="7"/>
  <c r="Y63" i="7"/>
  <c r="X63" i="7"/>
  <c r="W63" i="7"/>
  <c r="V63" i="7"/>
  <c r="U63" i="7"/>
  <c r="AS62" i="7"/>
  <c r="AQ62" i="7"/>
  <c r="AP62" i="7"/>
  <c r="AO62" i="7"/>
  <c r="AN62" i="7"/>
  <c r="AM62" i="7"/>
  <c r="AK62" i="7"/>
  <c r="AJ62" i="7"/>
  <c r="AI62" i="7"/>
  <c r="AH62" i="7"/>
  <c r="AG62" i="7"/>
  <c r="AE62" i="7"/>
  <c r="AD62" i="7"/>
  <c r="AC62" i="7"/>
  <c r="AB62" i="7"/>
  <c r="AA62" i="7"/>
  <c r="Y62" i="7"/>
  <c r="X62" i="7"/>
  <c r="W62" i="7"/>
  <c r="V62" i="7"/>
  <c r="U62" i="7"/>
  <c r="AQ61" i="7"/>
  <c r="AP61" i="7"/>
  <c r="AO61" i="7"/>
  <c r="AN61" i="7"/>
  <c r="AM61" i="7"/>
  <c r="AK61" i="7"/>
  <c r="AJ61" i="7"/>
  <c r="AI61" i="7"/>
  <c r="AH61" i="7"/>
  <c r="AG61" i="7"/>
  <c r="AE61" i="7"/>
  <c r="AD61" i="7"/>
  <c r="AC61" i="7"/>
  <c r="AB61" i="7"/>
  <c r="AA61" i="7"/>
  <c r="Y61" i="7"/>
  <c r="X61" i="7"/>
  <c r="W61" i="7"/>
  <c r="V61" i="7"/>
  <c r="U61" i="7"/>
  <c r="AS60" i="7"/>
  <c r="AQ60" i="7"/>
  <c r="AP60" i="7"/>
  <c r="AO60" i="7"/>
  <c r="AN60" i="7"/>
  <c r="AM60" i="7"/>
  <c r="AK60" i="7"/>
  <c r="AJ60" i="7"/>
  <c r="AI60" i="7"/>
  <c r="AH60" i="7"/>
  <c r="AG60" i="7"/>
  <c r="AE60" i="7"/>
  <c r="AD60" i="7"/>
  <c r="AC60" i="7"/>
  <c r="AB60" i="7"/>
  <c r="AA60" i="7"/>
  <c r="F60" i="7"/>
  <c r="F61" i="7" s="1"/>
  <c r="F62" i="7" s="1"/>
  <c r="F63" i="7" s="1"/>
  <c r="F64" i="7" s="1"/>
  <c r="AQ59" i="7"/>
  <c r="AP59" i="7"/>
  <c r="AO59" i="7"/>
  <c r="AN59" i="7"/>
  <c r="AM59" i="7"/>
  <c r="AK59" i="7"/>
  <c r="AJ59" i="7"/>
  <c r="AI59" i="7"/>
  <c r="AH59" i="7"/>
  <c r="AG59" i="7"/>
  <c r="AE59" i="7"/>
  <c r="AD59" i="7"/>
  <c r="AC59" i="7"/>
  <c r="AB59" i="7"/>
  <c r="AA59" i="7"/>
  <c r="Y59" i="7"/>
  <c r="X59" i="7"/>
  <c r="W59" i="7"/>
  <c r="V59" i="7"/>
  <c r="U59" i="7"/>
  <c r="AS58" i="7"/>
  <c r="AQ58" i="7"/>
  <c r="AP58" i="7"/>
  <c r="AO58" i="7"/>
  <c r="AN58" i="7"/>
  <c r="AM58" i="7"/>
  <c r="AK58" i="7"/>
  <c r="AJ58" i="7"/>
  <c r="AI58" i="7"/>
  <c r="AH58" i="7"/>
  <c r="AG58" i="7"/>
  <c r="AE58" i="7"/>
  <c r="AD58" i="7"/>
  <c r="AC58" i="7"/>
  <c r="AB58" i="7"/>
  <c r="AA58" i="7"/>
  <c r="Y58" i="7"/>
  <c r="X58" i="7"/>
  <c r="W58" i="7"/>
  <c r="V58" i="7"/>
  <c r="U58" i="7"/>
  <c r="AQ57" i="7"/>
  <c r="AP57" i="7"/>
  <c r="AO57" i="7"/>
  <c r="AN57" i="7"/>
  <c r="AM57" i="7"/>
  <c r="AK57" i="7"/>
  <c r="AJ57" i="7"/>
  <c r="AI57" i="7"/>
  <c r="AH57" i="7"/>
  <c r="AG57" i="7"/>
  <c r="AE57" i="7"/>
  <c r="AD57" i="7"/>
  <c r="AC57" i="7"/>
  <c r="AB57" i="7"/>
  <c r="AA57" i="7"/>
  <c r="Y57" i="7"/>
  <c r="X57" i="7"/>
  <c r="W57" i="7"/>
  <c r="V57" i="7"/>
  <c r="U57" i="7"/>
  <c r="AQ56" i="7"/>
  <c r="AP56" i="7"/>
  <c r="AO56" i="7"/>
  <c r="AN56" i="7"/>
  <c r="AM56" i="7"/>
  <c r="AK56" i="7"/>
  <c r="AJ56" i="7"/>
  <c r="AI56" i="7"/>
  <c r="AH56" i="7"/>
  <c r="AG56" i="7"/>
  <c r="AE56" i="7"/>
  <c r="AD56" i="7"/>
  <c r="AC56" i="7"/>
  <c r="AB56" i="7"/>
  <c r="AA56" i="7"/>
  <c r="Y56" i="7"/>
  <c r="X56" i="7"/>
  <c r="W56" i="7"/>
  <c r="V56" i="7"/>
  <c r="U56" i="7"/>
  <c r="AS55" i="7"/>
  <c r="AQ55" i="7"/>
  <c r="AP55" i="7"/>
  <c r="AO55" i="7"/>
  <c r="AN55" i="7"/>
  <c r="AM55" i="7"/>
  <c r="AK55" i="7"/>
  <c r="AJ55" i="7"/>
  <c r="AI55" i="7"/>
  <c r="AH55" i="7"/>
  <c r="AG55" i="7"/>
  <c r="AE55" i="7"/>
  <c r="AD55" i="7"/>
  <c r="AC55" i="7"/>
  <c r="AB55" i="7"/>
  <c r="AA55" i="7"/>
  <c r="Y55" i="7"/>
  <c r="X55" i="7"/>
  <c r="W55" i="7"/>
  <c r="V55" i="7"/>
  <c r="U55" i="7"/>
  <c r="AQ54" i="7"/>
  <c r="AP54" i="7"/>
  <c r="AO54" i="7"/>
  <c r="AN54" i="7"/>
  <c r="AM54" i="7"/>
  <c r="AK54" i="7"/>
  <c r="AJ54" i="7"/>
  <c r="AI54" i="7"/>
  <c r="AH54" i="7"/>
  <c r="AG54" i="7"/>
  <c r="AE54" i="7"/>
  <c r="AD54" i="7"/>
  <c r="AC54" i="7"/>
  <c r="AB54" i="7"/>
  <c r="AA54" i="7"/>
  <c r="Y54" i="7"/>
  <c r="X54" i="7"/>
  <c r="W54" i="7"/>
  <c r="V54" i="7"/>
  <c r="U54" i="7"/>
  <c r="AS53" i="7"/>
  <c r="AQ53" i="7"/>
  <c r="AP53" i="7"/>
  <c r="AO53" i="7"/>
  <c r="AN53" i="7"/>
  <c r="AM53" i="7"/>
  <c r="AK53" i="7"/>
  <c r="AJ53" i="7"/>
  <c r="AI53" i="7"/>
  <c r="AH53" i="7"/>
  <c r="AG53" i="7"/>
  <c r="AE53" i="7"/>
  <c r="AD53" i="7"/>
  <c r="AC53" i="7"/>
  <c r="AB53" i="7"/>
  <c r="AA53" i="7"/>
  <c r="Y53" i="7"/>
  <c r="X53" i="7"/>
  <c r="W53" i="7"/>
  <c r="V53" i="7"/>
  <c r="AQ52" i="7"/>
  <c r="AP52" i="7"/>
  <c r="AO52" i="7"/>
  <c r="AN52" i="7"/>
  <c r="AM52" i="7"/>
  <c r="AK52" i="7"/>
  <c r="AJ52" i="7"/>
  <c r="AI52" i="7"/>
  <c r="AH52" i="7"/>
  <c r="AG52" i="7"/>
  <c r="AE52" i="7"/>
  <c r="AD52" i="7"/>
  <c r="AC52" i="7"/>
  <c r="AB52" i="7"/>
  <c r="AA52" i="7"/>
  <c r="Y52" i="7"/>
  <c r="X52" i="7"/>
  <c r="W52" i="7"/>
  <c r="V52" i="7"/>
  <c r="U52" i="7"/>
  <c r="AQ51" i="7"/>
  <c r="AP51" i="7"/>
  <c r="AO51" i="7"/>
  <c r="AN51" i="7"/>
  <c r="AM51" i="7"/>
  <c r="AK51" i="7"/>
  <c r="AJ51" i="7"/>
  <c r="AI51" i="7"/>
  <c r="AH51" i="7"/>
  <c r="AG51" i="7"/>
  <c r="AE51" i="7"/>
  <c r="AD51" i="7"/>
  <c r="AC51" i="7"/>
  <c r="AB51" i="7"/>
  <c r="AA51" i="7"/>
  <c r="Y51" i="7"/>
  <c r="X51" i="7"/>
  <c r="W51" i="7"/>
  <c r="V51" i="7"/>
  <c r="U51" i="7"/>
  <c r="AQ50" i="7"/>
  <c r="AP50" i="7"/>
  <c r="AO50" i="7"/>
  <c r="AN50" i="7"/>
  <c r="AM50" i="7"/>
  <c r="AK50" i="7"/>
  <c r="AJ50" i="7"/>
  <c r="AI50" i="7"/>
  <c r="AH50" i="7"/>
  <c r="AG50" i="7"/>
  <c r="AE50" i="7"/>
  <c r="AD50" i="7"/>
  <c r="AC50" i="7"/>
  <c r="AB50" i="7"/>
  <c r="AA50" i="7"/>
  <c r="Y50" i="7"/>
  <c r="X50" i="7"/>
  <c r="W50" i="7"/>
  <c r="V50" i="7"/>
  <c r="U50" i="7"/>
  <c r="AQ49" i="7"/>
  <c r="AP49" i="7"/>
  <c r="AO49" i="7"/>
  <c r="AN49" i="7"/>
  <c r="AM49" i="7"/>
  <c r="AK49" i="7"/>
  <c r="AJ49" i="7"/>
  <c r="AI49" i="7"/>
  <c r="AH49" i="7"/>
  <c r="AG49" i="7"/>
  <c r="AE49" i="7"/>
  <c r="AD49" i="7"/>
  <c r="AC49" i="7"/>
  <c r="AB49" i="7"/>
  <c r="AA49" i="7"/>
  <c r="Y49" i="7"/>
  <c r="X49" i="7"/>
  <c r="W49" i="7"/>
  <c r="V49" i="7"/>
  <c r="U49" i="7"/>
  <c r="AS48" i="7"/>
  <c r="AQ48" i="7"/>
  <c r="AP48" i="7"/>
  <c r="AO48" i="7"/>
  <c r="AN48" i="7"/>
  <c r="AM48" i="7"/>
  <c r="AK48" i="7"/>
  <c r="AJ48" i="7"/>
  <c r="AI48" i="7"/>
  <c r="AH48" i="7"/>
  <c r="AG48" i="7"/>
  <c r="AE48" i="7"/>
  <c r="AD48" i="7"/>
  <c r="AC48" i="7"/>
  <c r="AB48" i="7"/>
  <c r="AA48" i="7"/>
  <c r="Y48" i="7"/>
  <c r="X48" i="7"/>
  <c r="W48" i="7"/>
  <c r="V48" i="7"/>
  <c r="U48" i="7"/>
  <c r="AQ47" i="7"/>
  <c r="AP47" i="7"/>
  <c r="AO47" i="7"/>
  <c r="AN47" i="7"/>
  <c r="AM47" i="7"/>
  <c r="AK47" i="7"/>
  <c r="AJ47" i="7"/>
  <c r="AI47" i="7"/>
  <c r="AH47" i="7"/>
  <c r="AG47" i="7"/>
  <c r="AE47" i="7"/>
  <c r="AD47" i="7"/>
  <c r="AC47" i="7"/>
  <c r="AB47" i="7"/>
  <c r="AA47" i="7"/>
  <c r="Y47" i="7"/>
  <c r="X47" i="7"/>
  <c r="W47" i="7"/>
  <c r="V47" i="7"/>
  <c r="U47" i="7"/>
  <c r="AS44" i="7"/>
  <c r="AQ44" i="7"/>
  <c r="AP44" i="7"/>
  <c r="AO44" i="7"/>
  <c r="AN44" i="7"/>
  <c r="AM44" i="7"/>
  <c r="AK44" i="7"/>
  <c r="AJ44" i="7"/>
  <c r="AI44" i="7"/>
  <c r="AH44" i="7"/>
  <c r="AG44" i="7"/>
  <c r="AE44" i="7"/>
  <c r="AD44" i="7"/>
  <c r="AC44" i="7"/>
  <c r="AB44" i="7"/>
  <c r="AA44" i="7"/>
  <c r="AS43" i="7"/>
  <c r="AQ43" i="7"/>
  <c r="AP43" i="7"/>
  <c r="AO43" i="7"/>
  <c r="AN43" i="7"/>
  <c r="AM43" i="7"/>
  <c r="AK43" i="7"/>
  <c r="AJ43" i="7"/>
  <c r="AI43" i="7"/>
  <c r="AH43" i="7"/>
  <c r="AG43" i="7"/>
  <c r="AE43" i="7"/>
  <c r="AD43" i="7"/>
  <c r="AC43" i="7"/>
  <c r="AB43" i="7"/>
  <c r="AA43" i="7"/>
  <c r="Y43" i="7"/>
  <c r="X43" i="7"/>
  <c r="W43" i="7"/>
  <c r="V43" i="7"/>
  <c r="U43" i="7"/>
  <c r="AQ42" i="7"/>
  <c r="AP42" i="7"/>
  <c r="AO42" i="7"/>
  <c r="AN42" i="7"/>
  <c r="AM42" i="7"/>
  <c r="AK42" i="7"/>
  <c r="AJ42" i="7"/>
  <c r="AI42" i="7"/>
  <c r="AH42" i="7"/>
  <c r="AG42" i="7"/>
  <c r="AE42" i="7"/>
  <c r="AD42" i="7"/>
  <c r="AC42" i="7"/>
  <c r="AB42" i="7"/>
  <c r="AA42" i="7"/>
  <c r="Y42" i="7"/>
  <c r="X42" i="7"/>
  <c r="W42" i="7"/>
  <c r="V42" i="7"/>
  <c r="AQ41" i="7"/>
  <c r="AP41" i="7"/>
  <c r="AO41" i="7"/>
  <c r="AN41" i="7"/>
  <c r="AM41" i="7"/>
  <c r="AK41" i="7"/>
  <c r="AJ41" i="7"/>
  <c r="AI41" i="7"/>
  <c r="AH41" i="7"/>
  <c r="AG41" i="7"/>
  <c r="AE41" i="7"/>
  <c r="AD41" i="7"/>
  <c r="AC41" i="7"/>
  <c r="AB41" i="7"/>
  <c r="AA41" i="7"/>
  <c r="Y41" i="7"/>
  <c r="X41" i="7"/>
  <c r="W41" i="7"/>
  <c r="V41" i="7"/>
  <c r="AS40" i="7"/>
  <c r="AQ40" i="7"/>
  <c r="AP40" i="7"/>
  <c r="AO40" i="7"/>
  <c r="AN40" i="7"/>
  <c r="AM40" i="7"/>
  <c r="AK40" i="7"/>
  <c r="AJ40" i="7"/>
  <c r="AI40" i="7"/>
  <c r="AH40" i="7"/>
  <c r="AG40" i="7"/>
  <c r="AE40" i="7"/>
  <c r="AD40" i="7"/>
  <c r="AC40" i="7"/>
  <c r="AB40" i="7"/>
  <c r="AA40" i="7"/>
  <c r="Y40" i="7"/>
  <c r="X40" i="7"/>
  <c r="W40" i="7"/>
  <c r="V40" i="7"/>
  <c r="U40" i="7"/>
  <c r="AS39" i="7"/>
  <c r="AQ39" i="7"/>
  <c r="AP39" i="7"/>
  <c r="AO39" i="7"/>
  <c r="AN39" i="7"/>
  <c r="AM39" i="7"/>
  <c r="AK39" i="7"/>
  <c r="AJ39" i="7"/>
  <c r="AI39" i="7"/>
  <c r="AH39" i="7"/>
  <c r="AG39" i="7"/>
  <c r="AE39" i="7"/>
  <c r="AD39" i="7"/>
  <c r="AC39" i="7"/>
  <c r="AB39" i="7"/>
  <c r="AA39" i="7"/>
  <c r="Y39" i="7"/>
  <c r="X39" i="7"/>
  <c r="W39" i="7"/>
  <c r="V39" i="7"/>
  <c r="U39" i="7"/>
  <c r="AS38" i="7"/>
  <c r="AQ38" i="7"/>
  <c r="AP38" i="7"/>
  <c r="AO38" i="7"/>
  <c r="AN38" i="7"/>
  <c r="AM38" i="7"/>
  <c r="AK38" i="7"/>
  <c r="AJ38" i="7"/>
  <c r="AI38" i="7"/>
  <c r="AH38" i="7"/>
  <c r="AG38" i="7"/>
  <c r="AE38" i="7"/>
  <c r="AD38" i="7"/>
  <c r="AC38" i="7"/>
  <c r="AB38" i="7"/>
  <c r="AA38" i="7"/>
  <c r="Y38" i="7"/>
  <c r="X38" i="7"/>
  <c r="W38" i="7"/>
  <c r="V38" i="7"/>
  <c r="U38" i="7"/>
  <c r="AQ36" i="7"/>
  <c r="AP36" i="7"/>
  <c r="AO36" i="7"/>
  <c r="AN36" i="7"/>
  <c r="AM36" i="7"/>
  <c r="AK36" i="7"/>
  <c r="AJ36" i="7"/>
  <c r="AI36" i="7"/>
  <c r="AH36" i="7"/>
  <c r="AG36" i="7"/>
  <c r="AE36" i="7"/>
  <c r="AD36" i="7"/>
  <c r="AC36" i="7"/>
  <c r="AB36" i="7"/>
  <c r="AA36" i="7"/>
  <c r="Y36" i="7"/>
  <c r="X36" i="7"/>
  <c r="W36" i="7"/>
  <c r="V36" i="7"/>
  <c r="AQ35" i="7"/>
  <c r="AP35" i="7"/>
  <c r="AO35" i="7"/>
  <c r="AN35" i="7"/>
  <c r="AM35" i="7"/>
  <c r="AK35" i="7"/>
  <c r="AJ35" i="7"/>
  <c r="AI35" i="7"/>
  <c r="AH35" i="7"/>
  <c r="AG35" i="7"/>
  <c r="AE35" i="7"/>
  <c r="AD35" i="7"/>
  <c r="AC35" i="7"/>
  <c r="AB35" i="7"/>
  <c r="AA35" i="7"/>
  <c r="Y35" i="7"/>
  <c r="X35" i="7"/>
  <c r="W35" i="7"/>
  <c r="V35" i="7"/>
  <c r="U35" i="7"/>
  <c r="AQ34" i="7"/>
  <c r="AP34" i="7"/>
  <c r="AO34" i="7"/>
  <c r="AN34" i="7"/>
  <c r="AM34" i="7"/>
  <c r="AK34" i="7"/>
  <c r="AJ34" i="7"/>
  <c r="AI34" i="7"/>
  <c r="AH34" i="7"/>
  <c r="AG34" i="7"/>
  <c r="AE34" i="7"/>
  <c r="AD34" i="7"/>
  <c r="AC34" i="7"/>
  <c r="AB34" i="7"/>
  <c r="AA34" i="7"/>
  <c r="Y34" i="7"/>
  <c r="X34" i="7"/>
  <c r="W34" i="7"/>
  <c r="V34" i="7"/>
  <c r="AQ33" i="7"/>
  <c r="AP33" i="7"/>
  <c r="AO33" i="7"/>
  <c r="AN33" i="7"/>
  <c r="AM33" i="7"/>
  <c r="AK33" i="7"/>
  <c r="AJ33" i="7"/>
  <c r="AI33" i="7"/>
  <c r="AH33" i="7"/>
  <c r="AG33" i="7"/>
  <c r="AE33" i="7"/>
  <c r="AD33" i="7"/>
  <c r="AC33" i="7"/>
  <c r="AB33" i="7"/>
  <c r="AA33" i="7"/>
  <c r="Y33" i="7"/>
  <c r="X33" i="7"/>
  <c r="W33" i="7"/>
  <c r="V33" i="7"/>
  <c r="U33" i="7"/>
  <c r="AQ32" i="7"/>
  <c r="AP32" i="7"/>
  <c r="AO32" i="7"/>
  <c r="AN32" i="7"/>
  <c r="AM32" i="7"/>
  <c r="AK32" i="7"/>
  <c r="AJ32" i="7"/>
  <c r="AI32" i="7"/>
  <c r="AH32" i="7"/>
  <c r="AG32" i="7"/>
  <c r="AE32" i="7"/>
  <c r="AD32" i="7"/>
  <c r="AC32" i="7"/>
  <c r="AB32" i="7"/>
  <c r="AA32" i="7"/>
  <c r="Y32" i="7"/>
  <c r="X32" i="7"/>
  <c r="W32" i="7"/>
  <c r="V32" i="7"/>
  <c r="U32" i="7"/>
  <c r="AQ31" i="7"/>
  <c r="AP31" i="7"/>
  <c r="AO31" i="7"/>
  <c r="AN31" i="7"/>
  <c r="AM31" i="7"/>
  <c r="AK31" i="7"/>
  <c r="AJ31" i="7"/>
  <c r="AI31" i="7"/>
  <c r="AH31" i="7"/>
  <c r="AG31" i="7"/>
  <c r="AE31" i="7"/>
  <c r="AD31" i="7"/>
  <c r="AC31" i="7"/>
  <c r="AB31" i="7"/>
  <c r="AA31" i="7"/>
  <c r="Y31" i="7"/>
  <c r="X31" i="7"/>
  <c r="W31" i="7"/>
  <c r="V31" i="7"/>
  <c r="U31" i="7"/>
  <c r="AS30" i="7"/>
  <c r="AQ30" i="7"/>
  <c r="AP30" i="7"/>
  <c r="AO30" i="7"/>
  <c r="AN30" i="7"/>
  <c r="AM30" i="7"/>
  <c r="AK30" i="7"/>
  <c r="AJ30" i="7"/>
  <c r="AI30" i="7"/>
  <c r="AH30" i="7"/>
  <c r="AG30" i="7"/>
  <c r="AE30" i="7"/>
  <c r="AD30" i="7"/>
  <c r="AC30" i="7"/>
  <c r="AB30" i="7"/>
  <c r="AA30" i="7"/>
  <c r="Y30" i="7"/>
  <c r="X30" i="7"/>
  <c r="W30" i="7"/>
  <c r="V30" i="7"/>
  <c r="U30" i="7"/>
  <c r="AS29" i="7"/>
  <c r="AQ29" i="7"/>
  <c r="AP29" i="7"/>
  <c r="AO29" i="7"/>
  <c r="AN29" i="7"/>
  <c r="AM29" i="7"/>
  <c r="AK29" i="7"/>
  <c r="AJ29" i="7"/>
  <c r="AI29" i="7"/>
  <c r="AH29" i="7"/>
  <c r="AG29" i="7"/>
  <c r="AE29" i="7"/>
  <c r="AD29" i="7"/>
  <c r="AC29" i="7"/>
  <c r="AB29" i="7"/>
  <c r="AA29" i="7"/>
  <c r="Y29" i="7"/>
  <c r="X29" i="7"/>
  <c r="W29" i="7"/>
  <c r="V29" i="7"/>
  <c r="U29" i="7"/>
  <c r="F29" i="7"/>
  <c r="F30" i="7" s="1"/>
  <c r="F31" i="7" s="1"/>
  <c r="F32" i="7" s="1"/>
  <c r="F33" i="7" s="1"/>
  <c r="F34" i="7" s="1"/>
  <c r="F35" i="7" s="1"/>
  <c r="F36" i="7" s="1"/>
  <c r="F38" i="7" s="1"/>
  <c r="AS28" i="7"/>
  <c r="AQ28" i="7"/>
  <c r="AP28" i="7"/>
  <c r="AO28" i="7"/>
  <c r="AN28" i="7"/>
  <c r="AM28" i="7"/>
  <c r="AK28" i="7"/>
  <c r="AJ28" i="7"/>
  <c r="AI28" i="7"/>
  <c r="AH28" i="7"/>
  <c r="AG28" i="7"/>
  <c r="AE28" i="7"/>
  <c r="AD28" i="7"/>
  <c r="AC28" i="7"/>
  <c r="AB28" i="7"/>
  <c r="AA28" i="7"/>
  <c r="Y28" i="7"/>
  <c r="X28" i="7"/>
  <c r="W28" i="7"/>
  <c r="V28" i="7"/>
  <c r="U28" i="7"/>
  <c r="AS27" i="7"/>
  <c r="AQ27" i="7"/>
  <c r="AP27" i="7"/>
  <c r="AO27" i="7"/>
  <c r="AN27" i="7"/>
  <c r="AM27" i="7"/>
  <c r="AK27" i="7"/>
  <c r="AJ27" i="7"/>
  <c r="AI27" i="7"/>
  <c r="AH27" i="7"/>
  <c r="AG27" i="7"/>
  <c r="AE27" i="7"/>
  <c r="AD27" i="7"/>
  <c r="AC27" i="7"/>
  <c r="AB27" i="7"/>
  <c r="AA27" i="7"/>
  <c r="Y27" i="7"/>
  <c r="X27" i="7"/>
  <c r="W27" i="7"/>
  <c r="V27" i="7"/>
  <c r="U27" i="7"/>
  <c r="AQ26" i="7"/>
  <c r="AP26" i="7"/>
  <c r="AO26" i="7"/>
  <c r="AN26" i="7"/>
  <c r="AM26" i="7"/>
  <c r="AK26" i="7"/>
  <c r="AJ26" i="7"/>
  <c r="AI26" i="7"/>
  <c r="AH26" i="7"/>
  <c r="AG26" i="7"/>
  <c r="AE26" i="7"/>
  <c r="AD26" i="7"/>
  <c r="AC26" i="7"/>
  <c r="AB26" i="7"/>
  <c r="AA26" i="7"/>
  <c r="Y26" i="7"/>
  <c r="X26" i="7"/>
  <c r="W26" i="7"/>
  <c r="V26" i="7"/>
  <c r="U26" i="7"/>
  <c r="AS24" i="7"/>
  <c r="AQ24" i="7"/>
  <c r="AP24" i="7"/>
  <c r="AO24" i="7"/>
  <c r="AN24" i="7"/>
  <c r="AM24" i="7"/>
  <c r="AK24" i="7"/>
  <c r="AJ24" i="7"/>
  <c r="AI24" i="7"/>
  <c r="AH24" i="7"/>
  <c r="AG24" i="7"/>
  <c r="AE24" i="7"/>
  <c r="AD24" i="7"/>
  <c r="AC24" i="7"/>
  <c r="AB24" i="7"/>
  <c r="AA24" i="7"/>
  <c r="Y24" i="7"/>
  <c r="X24" i="7"/>
  <c r="W24" i="7"/>
  <c r="V24" i="7"/>
  <c r="U24" i="7"/>
  <c r="AS23" i="7"/>
  <c r="AQ23" i="7"/>
  <c r="AP23" i="7"/>
  <c r="AO23" i="7"/>
  <c r="AN23" i="7"/>
  <c r="AM23" i="7"/>
  <c r="AK23" i="7"/>
  <c r="AJ23" i="7"/>
  <c r="AI23" i="7"/>
  <c r="AH23" i="7"/>
  <c r="AG23" i="7"/>
  <c r="AE23" i="7"/>
  <c r="AD23" i="7"/>
  <c r="AC23" i="7"/>
  <c r="AB23" i="7"/>
  <c r="AA23" i="7"/>
  <c r="Y23" i="7"/>
  <c r="X23" i="7"/>
  <c r="W23" i="7"/>
  <c r="V23" i="7"/>
  <c r="U23" i="7"/>
  <c r="AS22" i="7"/>
  <c r="AQ22" i="7"/>
  <c r="AP22" i="7"/>
  <c r="AO22" i="7"/>
  <c r="AN22" i="7"/>
  <c r="AM22" i="7"/>
  <c r="AK22" i="7"/>
  <c r="AJ22" i="7"/>
  <c r="AI22" i="7"/>
  <c r="AH22" i="7"/>
  <c r="AG22" i="7"/>
  <c r="AE22" i="7"/>
  <c r="AD22" i="7"/>
  <c r="AC22" i="7"/>
  <c r="AB22" i="7"/>
  <c r="AA22" i="7"/>
  <c r="Y22" i="7"/>
  <c r="X22" i="7"/>
  <c r="W22" i="7"/>
  <c r="V22" i="7"/>
  <c r="U22" i="7"/>
  <c r="AQ21" i="7"/>
  <c r="AP21" i="7"/>
  <c r="AO21" i="7"/>
  <c r="AN21" i="7"/>
  <c r="AM21" i="7"/>
  <c r="AK21" i="7"/>
  <c r="AJ21" i="7"/>
  <c r="AI21" i="7"/>
  <c r="AH21" i="7"/>
  <c r="AG21" i="7"/>
  <c r="AE21" i="7"/>
  <c r="AD21" i="7"/>
  <c r="AC21" i="7"/>
  <c r="AB21" i="7"/>
  <c r="AA21" i="7"/>
  <c r="Y21" i="7"/>
  <c r="X21" i="7"/>
  <c r="W21" i="7"/>
  <c r="V21" i="7"/>
  <c r="U21" i="7"/>
  <c r="AQ20" i="7"/>
  <c r="AP20" i="7"/>
  <c r="AO20" i="7"/>
  <c r="AN20" i="7"/>
  <c r="AM20" i="7"/>
  <c r="AK20" i="7"/>
  <c r="AJ20" i="7"/>
  <c r="AI20" i="7"/>
  <c r="AH20" i="7"/>
  <c r="AG20" i="7"/>
  <c r="AE20" i="7"/>
  <c r="AD20" i="7"/>
  <c r="AC20" i="7"/>
  <c r="AB20" i="7"/>
  <c r="AA20" i="7"/>
  <c r="Y20" i="7"/>
  <c r="X20" i="7"/>
  <c r="W20" i="7"/>
  <c r="V20" i="7"/>
  <c r="U20" i="7"/>
  <c r="AQ19" i="7"/>
  <c r="AP19" i="7"/>
  <c r="AO19" i="7"/>
  <c r="AN19" i="7"/>
  <c r="AM19" i="7"/>
  <c r="AK19" i="7"/>
  <c r="AJ19" i="7"/>
  <c r="AI19" i="7"/>
  <c r="AH19" i="7"/>
  <c r="AG19" i="7"/>
  <c r="AE19" i="7"/>
  <c r="AD19" i="7"/>
  <c r="AC19" i="7"/>
  <c r="AB19" i="7"/>
  <c r="AA19" i="7"/>
  <c r="Y19" i="7"/>
  <c r="X19" i="7"/>
  <c r="W19" i="7"/>
  <c r="V19" i="7"/>
  <c r="U19" i="7"/>
  <c r="AQ18" i="7"/>
  <c r="AP18" i="7"/>
  <c r="AO18" i="7"/>
  <c r="AN18" i="7"/>
  <c r="AM18" i="7"/>
  <c r="AK18" i="7"/>
  <c r="AJ18" i="7"/>
  <c r="AI18" i="7"/>
  <c r="AH18" i="7"/>
  <c r="AG18" i="7"/>
  <c r="AE18" i="7"/>
  <c r="AD18" i="7"/>
  <c r="AC18" i="7"/>
  <c r="AB18" i="7"/>
  <c r="AA18" i="7"/>
  <c r="Y18" i="7"/>
  <c r="X18" i="7"/>
  <c r="W18" i="7"/>
  <c r="V18" i="7"/>
  <c r="AS17" i="7"/>
  <c r="AQ17" i="7"/>
  <c r="AP17" i="7"/>
  <c r="AO17" i="7"/>
  <c r="AN17" i="7"/>
  <c r="AM17" i="7"/>
  <c r="AK17" i="7"/>
  <c r="AJ17" i="7"/>
  <c r="AI17" i="7"/>
  <c r="AH17" i="7"/>
  <c r="AG17" i="7"/>
  <c r="AE17" i="7"/>
  <c r="AD17" i="7"/>
  <c r="AC17" i="7"/>
  <c r="AB17" i="7"/>
  <c r="AA17" i="7"/>
  <c r="Y17" i="7"/>
  <c r="X17" i="7"/>
  <c r="W17" i="7"/>
  <c r="V17" i="7"/>
  <c r="U17" i="7"/>
  <c r="AS16" i="7"/>
  <c r="AQ16" i="7"/>
  <c r="AP16" i="7"/>
  <c r="AO16" i="7"/>
  <c r="AN16" i="7"/>
  <c r="AM16" i="7"/>
  <c r="AK16" i="7"/>
  <c r="AJ16" i="7"/>
  <c r="AI16" i="7"/>
  <c r="AH16" i="7"/>
  <c r="AG16" i="7"/>
  <c r="AE16" i="7"/>
  <c r="AD16" i="7"/>
  <c r="AC16" i="7"/>
  <c r="AB16" i="7"/>
  <c r="AA16" i="7"/>
  <c r="Y16" i="7"/>
  <c r="X16" i="7"/>
  <c r="W16" i="7"/>
  <c r="V16" i="7"/>
  <c r="U16" i="7"/>
  <c r="AS15" i="7"/>
  <c r="AQ15" i="7"/>
  <c r="AP15" i="7"/>
  <c r="AO15" i="7"/>
  <c r="AN15" i="7"/>
  <c r="AM15" i="7"/>
  <c r="AK15" i="7"/>
  <c r="AJ15" i="7"/>
  <c r="AI15" i="7"/>
  <c r="AH15" i="7"/>
  <c r="AG15" i="7"/>
  <c r="AE15" i="7"/>
  <c r="AD15" i="7"/>
  <c r="AC15" i="7"/>
  <c r="AB15" i="7"/>
  <c r="AA15" i="7"/>
  <c r="Y15" i="7"/>
  <c r="X15" i="7"/>
  <c r="W15" i="7"/>
  <c r="V15" i="7"/>
  <c r="U15" i="7"/>
  <c r="AS14" i="7"/>
  <c r="AQ14" i="7"/>
  <c r="AP14" i="7"/>
  <c r="AO14" i="7"/>
  <c r="AN14" i="7"/>
  <c r="AM14" i="7"/>
  <c r="AK14" i="7"/>
  <c r="AJ14" i="7"/>
  <c r="AI14" i="7"/>
  <c r="AH14" i="7"/>
  <c r="AG14" i="7"/>
  <c r="AE14" i="7"/>
  <c r="AD14" i="7"/>
  <c r="AC14" i="7"/>
  <c r="AB14" i="7"/>
  <c r="AA14" i="7"/>
  <c r="Y14" i="7"/>
  <c r="X14" i="7"/>
  <c r="W14" i="7"/>
  <c r="V14" i="7"/>
  <c r="U14" i="7"/>
  <c r="AS13" i="7"/>
  <c r="AQ13" i="7"/>
  <c r="AP13" i="7"/>
  <c r="AO13" i="7"/>
  <c r="AN13" i="7"/>
  <c r="AM13" i="7"/>
  <c r="AK13" i="7"/>
  <c r="AJ13" i="7"/>
  <c r="AI13" i="7"/>
  <c r="AH13" i="7"/>
  <c r="AG13" i="7"/>
  <c r="AE13" i="7"/>
  <c r="AD13" i="7"/>
  <c r="AC13" i="7"/>
  <c r="AB13" i="7"/>
  <c r="AA13" i="7"/>
  <c r="Y13" i="7"/>
  <c r="X13" i="7"/>
  <c r="W13" i="7"/>
  <c r="V13" i="7"/>
  <c r="U13" i="7"/>
  <c r="AS12" i="7"/>
  <c r="AQ12" i="7"/>
  <c r="AP12" i="7"/>
  <c r="AO12" i="7"/>
  <c r="AN12" i="7"/>
  <c r="AM12" i="7"/>
  <c r="AK12" i="7"/>
  <c r="AJ12" i="7"/>
  <c r="AI12" i="7"/>
  <c r="AH12" i="7"/>
  <c r="AG12" i="7"/>
  <c r="AE12" i="7"/>
  <c r="AD12" i="7"/>
  <c r="AC12" i="7"/>
  <c r="AB12" i="7"/>
  <c r="AA12" i="7"/>
  <c r="Y12" i="7"/>
  <c r="X12" i="7"/>
  <c r="W12" i="7"/>
  <c r="V12" i="7"/>
  <c r="U12" i="7"/>
  <c r="AS11" i="7"/>
  <c r="AQ11" i="7"/>
  <c r="AP11" i="7"/>
  <c r="AO11" i="7"/>
  <c r="AN11" i="7"/>
  <c r="AM11" i="7"/>
  <c r="AK11" i="7"/>
  <c r="AJ11" i="7"/>
  <c r="AI11" i="7"/>
  <c r="AH11" i="7"/>
  <c r="AG11" i="7"/>
  <c r="AE11" i="7"/>
  <c r="AD11" i="7"/>
  <c r="AC11" i="7"/>
  <c r="AB11" i="7"/>
  <c r="AA11" i="7"/>
  <c r="Y11" i="7"/>
  <c r="X11" i="7"/>
  <c r="W11" i="7"/>
  <c r="V11" i="7"/>
  <c r="U11" i="7"/>
  <c r="AS10" i="7"/>
  <c r="AQ10" i="7"/>
  <c r="AP10" i="7"/>
  <c r="AO10" i="7"/>
  <c r="AN10" i="7"/>
  <c r="AM10" i="7"/>
  <c r="AK10" i="7"/>
  <c r="AJ10" i="7"/>
  <c r="AI10" i="7"/>
  <c r="AH10" i="7"/>
  <c r="AG10" i="7"/>
  <c r="AE10" i="7"/>
  <c r="AD10" i="7"/>
  <c r="AC10" i="7"/>
  <c r="AB10" i="7"/>
  <c r="AA10" i="7"/>
  <c r="Y10" i="7"/>
  <c r="X10" i="7"/>
  <c r="W10" i="7"/>
  <c r="V10" i="7"/>
  <c r="U10" i="7"/>
  <c r="AS9" i="7"/>
  <c r="AQ9" i="7"/>
  <c r="AP9" i="7"/>
  <c r="AO9" i="7"/>
  <c r="AN9" i="7"/>
  <c r="AM9" i="7"/>
  <c r="AK9" i="7"/>
  <c r="AJ9" i="7"/>
  <c r="AI9" i="7"/>
  <c r="AH9" i="7"/>
  <c r="AG9" i="7"/>
  <c r="AE9" i="7"/>
  <c r="AD9" i="7"/>
  <c r="AC9" i="7"/>
  <c r="AB9" i="7"/>
  <c r="AA9" i="7"/>
  <c r="Y9" i="7"/>
  <c r="X9" i="7"/>
  <c r="W9" i="7"/>
  <c r="V9" i="7"/>
  <c r="AS8" i="7"/>
  <c r="AQ8" i="7"/>
  <c r="AP8" i="7"/>
  <c r="AO8" i="7"/>
  <c r="AN8" i="7"/>
  <c r="AM8" i="7"/>
  <c r="AK8" i="7"/>
  <c r="AJ8" i="7"/>
  <c r="AI8" i="7"/>
  <c r="AH8" i="7"/>
  <c r="AG8" i="7"/>
  <c r="AE8" i="7"/>
  <c r="AD8" i="7"/>
  <c r="AC8" i="7"/>
  <c r="AB8" i="7"/>
  <c r="AA8" i="7"/>
  <c r="Y8" i="7"/>
  <c r="X8" i="7"/>
  <c r="W8" i="7"/>
  <c r="V8" i="7"/>
  <c r="U8" i="7"/>
  <c r="AS7" i="7"/>
  <c r="AQ7" i="7"/>
  <c r="AP7" i="7"/>
  <c r="AO7" i="7"/>
  <c r="AN7" i="7"/>
  <c r="AM7" i="7"/>
  <c r="AK7" i="7"/>
  <c r="AJ7" i="7"/>
  <c r="AI7" i="7"/>
  <c r="AH7" i="7"/>
  <c r="AG7" i="7"/>
  <c r="AE7" i="7"/>
  <c r="AD7" i="7"/>
  <c r="AC7" i="7"/>
  <c r="AB7" i="7"/>
  <c r="AA7" i="7"/>
  <c r="Y7" i="7"/>
  <c r="X7" i="7"/>
  <c r="W7" i="7"/>
  <c r="V7" i="7"/>
  <c r="U7" i="7"/>
  <c r="AS6" i="7"/>
  <c r="AQ6" i="7"/>
  <c r="AP6" i="7"/>
  <c r="AO6" i="7"/>
  <c r="AN6" i="7"/>
  <c r="AM6" i="7"/>
  <c r="AK6" i="7"/>
  <c r="AJ6" i="7"/>
  <c r="AI6" i="7"/>
  <c r="AH6" i="7"/>
  <c r="AG6" i="7"/>
  <c r="AE6" i="7"/>
  <c r="AD6" i="7"/>
  <c r="AC6" i="7"/>
  <c r="AB6" i="7"/>
  <c r="AA6" i="7"/>
  <c r="Y6" i="7"/>
  <c r="X6" i="7"/>
  <c r="W6" i="7"/>
  <c r="V6" i="7"/>
  <c r="U6" i="7"/>
  <c r="F6" i="7"/>
  <c r="F7" i="7"/>
  <c r="F8" i="7" s="1"/>
  <c r="F9" i="7" s="1"/>
  <c r="F10" i="7" s="1"/>
  <c r="F11" i="7" s="1"/>
  <c r="F12" i="7" s="1"/>
  <c r="F13" i="7" s="1"/>
  <c r="F14" i="7" s="1"/>
  <c r="F15" i="7" s="1"/>
  <c r="F16" i="7" s="1"/>
  <c r="F17" i="7" s="1"/>
  <c r="F18" i="7" s="1"/>
  <c r="F19" i="7" s="1"/>
  <c r="F20" i="7" s="1"/>
  <c r="F21" i="7" s="1"/>
  <c r="F22" i="7" s="1"/>
  <c r="F23" i="7" s="1"/>
  <c r="F24" i="7" s="1"/>
  <c r="F26" i="7" s="1"/>
  <c r="AS5" i="7"/>
  <c r="AQ5" i="7"/>
  <c r="AP5" i="7"/>
  <c r="AO5" i="7"/>
  <c r="AN5" i="7"/>
  <c r="AM5" i="7"/>
  <c r="AK5" i="7"/>
  <c r="AJ5" i="7"/>
  <c r="AI5" i="7"/>
  <c r="AH5" i="7"/>
  <c r="AG5" i="7"/>
  <c r="AE5" i="7"/>
  <c r="AD5" i="7"/>
  <c r="AC5" i="7"/>
  <c r="AB5" i="7"/>
  <c r="AA5" i="7"/>
  <c r="Y5" i="7"/>
  <c r="X5" i="7"/>
  <c r="W5" i="7"/>
  <c r="V5" i="7"/>
  <c r="U5" i="7"/>
  <c r="F77" i="2"/>
  <c r="G77" i="2"/>
  <c r="I77" i="2"/>
  <c r="J77" i="2"/>
  <c r="E77" i="2"/>
  <c r="E78" i="2" s="1"/>
  <c r="E80" i="2" s="1"/>
  <c r="X78" i="7"/>
  <c r="W78" i="7"/>
  <c r="Y78" i="7"/>
  <c r="AS78" i="7"/>
  <c r="V78" i="7"/>
  <c r="Z81" i="7" l="1"/>
  <c r="Z80" i="7"/>
  <c r="Z84" i="7"/>
  <c r="F66" i="7"/>
  <c r="F67" i="7" s="1"/>
  <c r="F68" i="7" s="1"/>
  <c r="F69" i="7" s="1"/>
  <c r="F70" i="7" s="1"/>
  <c r="F71" i="7" s="1"/>
  <c r="F72" i="7" s="1"/>
  <c r="F73" i="7" s="1"/>
  <c r="F74" i="7" s="1"/>
  <c r="F75" i="7" s="1"/>
  <c r="F76" i="7" s="1"/>
  <c r="F77" i="7" s="1"/>
  <c r="F78" i="7" s="1"/>
  <c r="V80" i="7"/>
  <c r="W80" i="7"/>
  <c r="X80" i="7"/>
  <c r="U80" i="7"/>
  <c r="Y80" i="7"/>
  <c r="AF82" i="7"/>
  <c r="AF81" i="7"/>
  <c r="AL83" i="7"/>
  <c r="AR82" i="7"/>
  <c r="AR84" i="7"/>
  <c r="AL81" i="7"/>
  <c r="AR85" i="7"/>
  <c r="Z82" i="7"/>
  <c r="Z83" i="7"/>
  <c r="AF85" i="7"/>
  <c r="AF80" i="7"/>
  <c r="AL85" i="7"/>
  <c r="AL80" i="7"/>
  <c r="AR81" i="7"/>
  <c r="AL84" i="7"/>
  <c r="AR80" i="7"/>
  <c r="AF84" i="7"/>
  <c r="AR83" i="7"/>
  <c r="AL82" i="7"/>
  <c r="AF8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Arenas</author>
  </authors>
  <commentList>
    <comment ref="T3" authorId="0" shapeId="0" xr:uid="{00000000-0006-0000-0100-000001000000}">
      <text>
        <r>
          <rPr>
            <b/>
            <sz val="12"/>
            <color indexed="81"/>
            <rFont val="Georgia"/>
            <family val="1"/>
          </rPr>
          <t>Qué se hizo, cuanto, donde con respecto a la meta/compromiso/producto
Tener en cuenta el indicador, que corresponde a lo que se le va a medir a la meta, para ser más efectivo la rendición del informe por trimestre</t>
        </r>
        <r>
          <rPr>
            <b/>
            <sz val="9"/>
            <color indexed="81"/>
            <rFont val="Tahoma"/>
            <family val="2"/>
          </rPr>
          <t xml:space="preserve">
</t>
        </r>
        <r>
          <rPr>
            <sz val="9"/>
            <color indexed="81"/>
            <rFont val="Tahoma"/>
            <family val="2"/>
          </rPr>
          <t xml:space="preserve">
</t>
        </r>
      </text>
    </comment>
    <comment ref="Z3" authorId="0" shapeId="0" xr:uid="{00000000-0006-0000-0100-000002000000}">
      <text>
        <r>
          <rPr>
            <b/>
            <sz val="12"/>
            <color indexed="81"/>
            <rFont val="Georgia"/>
            <family val="1"/>
          </rPr>
          <t>Porcentaje de cumplimiento.  
Califique cada período  de 0% a 100%
Tenga en cuenta  la fecha de inicio y terminación de las tareas para rendir el avance de los trimestre</t>
        </r>
      </text>
    </comment>
    <comment ref="AF3" authorId="0" shapeId="0" xr:uid="{00000000-0006-0000-0100-000003000000}">
      <text>
        <r>
          <rPr>
            <b/>
            <sz val="12"/>
            <color indexed="81"/>
            <rFont val="Georgia"/>
            <family val="1"/>
          </rPr>
          <t>Porcentaje de cumplimiento.  
Califique cada período  de 0% a 100%
Tenga en cuenta  la fecha de inicio y terminación de las tareas para rendir el avance de los trimestre</t>
        </r>
      </text>
    </comment>
    <comment ref="AL3" authorId="0" shapeId="0" xr:uid="{00000000-0006-0000-0100-000004000000}">
      <text>
        <r>
          <rPr>
            <b/>
            <sz val="12"/>
            <color indexed="81"/>
            <rFont val="Georgia"/>
            <family val="1"/>
          </rPr>
          <t>Porcentaje de cumplimiento.  
Califique cada período  de 0% a 100%
Tenga en cuenta  la fecha de inicio y terminación de las tareas para rendir el avance de los trimestre</t>
        </r>
        <r>
          <rPr>
            <sz val="12"/>
            <color indexed="81"/>
            <rFont val="Georgia"/>
            <family val="1"/>
          </rPr>
          <t xml:space="preserve">
</t>
        </r>
      </text>
    </comment>
    <comment ref="AR3" authorId="0" shapeId="0" xr:uid="{00000000-0006-0000-0100-000005000000}">
      <text>
        <r>
          <rPr>
            <b/>
            <sz val="12"/>
            <color indexed="81"/>
            <rFont val="Georgia"/>
            <family val="1"/>
          </rPr>
          <t xml:space="preserve">Porcentaje de cumplimiento.  
Califique cada período  de 0% a 100%
Tenga en cuenta  la fecha de inicio y terminación de las tareas para rendir el avance de los trimestre
</t>
        </r>
      </text>
    </comment>
    <comment ref="AT3" authorId="0" shapeId="0" xr:uid="{00000000-0006-0000-0100-000006000000}">
      <text>
        <r>
          <rPr>
            <b/>
            <sz val="12"/>
            <color indexed="81"/>
            <rFont val="Georgia"/>
            <family val="1"/>
          </rPr>
          <t xml:space="preserve">Nombre del servidor que entrega la evidencia del cumplimiento de la acción, compromiso.
Si bien puede ser el nombre de un contratista, siempre la responsabilidad del aval de la información es de  cada jefe de dependencia
</t>
        </r>
      </text>
    </comment>
    <comment ref="AU3" authorId="0" shapeId="0" xr:uid="{00000000-0006-0000-0100-000007000000}">
      <text>
        <r>
          <rPr>
            <b/>
            <sz val="12"/>
            <color indexed="81"/>
            <rFont val="Gerogia"/>
          </rPr>
          <t xml:space="preserve">Describa y anexe el (los) soporte específico (por meta) , que permita evidenciar el cumplimiento de las acciones-compromisos-producto ejecutado.
Ejemplo: documento,  estadística, plan, programa, proyectos, cuadro, base de datos, </t>
        </r>
        <r>
          <rPr>
            <sz val="12"/>
            <color indexed="81"/>
            <rFont val="Gerogia"/>
          </rPr>
          <t xml:space="preserve">
</t>
        </r>
      </text>
    </comment>
  </commentList>
</comments>
</file>

<file path=xl/sharedStrings.xml><?xml version="1.0" encoding="utf-8"?>
<sst xmlns="http://schemas.openxmlformats.org/spreadsheetml/2006/main" count="640" uniqueCount="414">
  <si>
    <t xml:space="preserve">Plataforma Estratégica PEI </t>
  </si>
  <si>
    <t>Código
Objetivo</t>
  </si>
  <si>
    <t xml:space="preserve">Objetivos Estratégicos </t>
  </si>
  <si>
    <t>Estrategia</t>
  </si>
  <si>
    <t>Código Línea Acción</t>
  </si>
  <si>
    <t>Líneas de Acción</t>
  </si>
  <si>
    <t>Acción/ Compromiso/ Producto</t>
  </si>
  <si>
    <t>Indicador</t>
  </si>
  <si>
    <t>Tipo de indicador</t>
  </si>
  <si>
    <t>Medición del indicador</t>
  </si>
  <si>
    <t>Entregable</t>
  </si>
  <si>
    <t>Responsable</t>
  </si>
  <si>
    <t>Fecha Inicio</t>
  </si>
  <si>
    <t>Fecha Final</t>
  </si>
  <si>
    <t>Avance Acción/ compromiso/ producto ejecutado</t>
  </si>
  <si>
    <t>Grafico 2do trimestre</t>
  </si>
  <si>
    <t>Avance 2do trimestre</t>
  </si>
  <si>
    <t>Grafico 3er trimestre</t>
  </si>
  <si>
    <t>Avance 3er trimestre</t>
  </si>
  <si>
    <t>Grafico 4to trimestre</t>
  </si>
  <si>
    <t>Avance 4to trimestre</t>
  </si>
  <si>
    <t>Responsable/cargo</t>
  </si>
  <si>
    <t xml:space="preserve">Evidencia/Soporte </t>
  </si>
  <si>
    <t>Fortalecer la gestión institucional, optimizando los recursos para el cumplimiento de metas</t>
  </si>
  <si>
    <t>Gestionar recursos técnicos y financieros a través de la presentación de proyectos a fuentes de financiación nacional y de cooperación internacional.</t>
  </si>
  <si>
    <t>1,1,1</t>
  </si>
  <si>
    <t>Efectividad</t>
  </si>
  <si>
    <t>Eficacia</t>
  </si>
  <si>
    <t>1,1,2</t>
  </si>
  <si>
    <t>Generar herramientas     informáticas     que faciliten el acceso y consulta remota de información regional para las entidades asociadas.</t>
  </si>
  <si>
    <t>Resultado</t>
  </si>
  <si>
    <t xml:space="preserve">Trimestral </t>
  </si>
  <si>
    <t>Semestral</t>
  </si>
  <si>
    <t>Anual</t>
  </si>
  <si>
    <t>1,1,3</t>
  </si>
  <si>
    <t>Implementar acciones de transparencia.</t>
  </si>
  <si>
    <t xml:space="preserve">Subgerencia Administrativa   y Financiera
</t>
  </si>
  <si>
    <t>Trimestral</t>
  </si>
  <si>
    <t>Eficiencia</t>
  </si>
  <si>
    <t>Mensual</t>
  </si>
  <si>
    <t>Establecer los lineamientos para la estrategia de Rendición de Cuentas, estableciendo los parámetros acordes a la competencia de la entidad.</t>
  </si>
  <si>
    <t>Estrategias definidas, implementadas y evaluadas de acuerdo a competencia</t>
  </si>
  <si>
    <t>Procedimiento de rendición cuentas elaborado, aprobado y socializado</t>
  </si>
  <si>
    <t xml:space="preserve">Gestión institucional controlada y evaluada </t>
  </si>
  <si>
    <t xml:space="preserve">Informes   de seguimiento y alertas  de la evaluación de Peticiones Quejas y Reclamos PQR </t>
  </si>
  <si>
    <t>Subgerencia Administrativa y Financiera</t>
  </si>
  <si>
    <t>Información publicada en tiempo real, veraz, oportuna.</t>
  </si>
  <si>
    <t xml:space="preserve">Informes de seguimiento y evaluación  de la gestión  en transparencia y acceso a la información  </t>
  </si>
  <si>
    <t>Realizar seguimiento y evaluación a través de la medición  de indicadores y encuesta de satisfacción del usuario publicada en la página web de la entidad,  con el propósito de generar confianza a la comunidad sobre el que hacer institucional.</t>
  </si>
  <si>
    <t>1,1,4</t>
  </si>
  <si>
    <t>Propiciar      espacios      de      articulación interinstitucional.</t>
  </si>
  <si>
    <t>Alianzas logradas y operando con otras instituciones o entidades</t>
  </si>
  <si>
    <t>Semestrales</t>
  </si>
  <si>
    <t>Informes de alianzas alcanzadas</t>
  </si>
  <si>
    <t>Fortalecer la gestión del conocimiento, capacidades y competencias del talento humano de la institución</t>
  </si>
  <si>
    <t>Fortalecer el liderazgo del Talento Humano bajo principios de integridad y legalidad, como motor de generación de resultados.</t>
  </si>
  <si>
    <t>2,1,1</t>
  </si>
  <si>
    <t>Fortalecimiento operativo del Talento Humano.</t>
  </si>
  <si>
    <t xml:space="preserve">Subgerencia Administrativa y Financiera
</t>
  </si>
  <si>
    <t>Hojas de vida validadas en SIGEP</t>
  </si>
  <si>
    <t>Mecanismo de caracterización aplicado</t>
  </si>
  <si>
    <t xml:space="preserve">Mecanismo de información establecido
</t>
  </si>
  <si>
    <t>Compromisos acordados y evaluados</t>
  </si>
  <si>
    <t>Documento Plan Estratégico elaborado, aprobado, socializado y publicado en página web</t>
  </si>
  <si>
    <t>2,1,2</t>
  </si>
  <si>
    <t>Garantizar la efectividad de las comunicaciones interna y externa generando impacto en los grupos de interés.</t>
  </si>
  <si>
    <t>documento implementado, evaluado</t>
  </si>
  <si>
    <t>Documento elaborado, aprobado y socializado.</t>
  </si>
  <si>
    <t>Oficina Asesora Jurídica</t>
  </si>
  <si>
    <t>Aplicar el eKOGUI a la entidad con sus respectivos seguimientos y evaluaciones.</t>
  </si>
  <si>
    <t>Sistema de seguimiento implementado</t>
  </si>
  <si>
    <t>Promover el desarrollo territorial mediante la concertación y gestionar  proyectos supra departamentales  que promuevan el desarrollo regional e  institucional</t>
  </si>
  <si>
    <t xml:space="preserve">Convertir la RAP EC en un tanque de pensamiento sobre el desarrollo regional, con la participación de actores públicos, privados y académicos. </t>
  </si>
  <si>
    <t>3,1,1</t>
  </si>
  <si>
    <t>Adelantar las gestiones ante las instancias correspondientes para la delegaciones o asignación de competencias para proyectos de impacto.</t>
  </si>
  <si>
    <t xml:space="preserve">Anual 
</t>
  </si>
  <si>
    <t>3,1,2</t>
  </si>
  <si>
    <t>Fortalecer la identificación y gestión de programas y proyectos de impacto regional.</t>
  </si>
  <si>
    <t>Efectividad
Impacto</t>
  </si>
  <si>
    <t>3,1,3</t>
  </si>
  <si>
    <t>Gestionar nuevas fuentes de financiación y cooperación para ejecución de los programas y proyectos estructurados y nuevos recursos de auto sostenimiento.</t>
  </si>
  <si>
    <t>3,1,4</t>
  </si>
  <si>
    <t>Posicionar la imagen institucional.</t>
  </si>
  <si>
    <t>3,1,5</t>
  </si>
  <si>
    <t>Generar una estrategia de marketing institucional orientada a la promoción de los servicios institucionales en las entidades asociadas y todos los grupos de interés.</t>
  </si>
  <si>
    <t>trimestral</t>
  </si>
  <si>
    <t>Garantizar el mejoramiento continuo a través de la implementación de sistemas de gestión, bajo estándares de calidad e integridad  para el cumplimiento efectivo de la misión, visión</t>
  </si>
  <si>
    <t>Implementar un modelo de planeación interna y un sistema de seguimiento y evaluación de la gestión de la RAP EC.</t>
  </si>
  <si>
    <t>4,1,1</t>
  </si>
  <si>
    <t>Fortalecer el Sistema Integrado de Gestión - SIG a partir de la optimización de los procesos y disponibilidad de herramientas de consulta y seguimiento de información.</t>
  </si>
  <si>
    <t xml:space="preserve">Establecer e implementar  un mecanismo de información que permita la caracterización de usuarios y grupos de valor internos y externos de la entidad </t>
  </si>
  <si>
    <t>Instrumento de caracterización  diseñado y aplicado.</t>
  </si>
  <si>
    <t>Manual de Caracterización de Usuarios Internos y Externos de la entidad.</t>
  </si>
  <si>
    <t>Desarrollar e  implementar el procedimiento y  la  encuesta de percepción  de los usuarios  internos y externos, verificando si se cumple con los requerimientos de los usuarios</t>
  </si>
  <si>
    <t>Procedimiento  y encuesta de percepción  de los usuario  evaluada</t>
  </si>
  <si>
    <t>Procedimiento y formato diligenciado de la caracterización de usuario por proceso.
El modelo de formato lo sugerirá la Subgerencia de Planeación</t>
  </si>
  <si>
    <t>Verificar el logro de objetivos y metas mediante la definición de indicadores de desempeño, eficiencia, eficacia, efectividad, de calidad, de los procesos de la entidad.</t>
  </si>
  <si>
    <t>Procesos  y Procedimientos estructurados con base al ciclo PHVA</t>
  </si>
  <si>
    <t>Anual
Semestral</t>
  </si>
  <si>
    <t xml:space="preserve">Subgerencia Administrativa y Financiera </t>
  </si>
  <si>
    <t>Trámites  y otros procedimientos administrativos Registrados y actualizados en el SUIT</t>
  </si>
  <si>
    <t>Registro de la RAP en plataforma SUIT - DAFP</t>
  </si>
  <si>
    <t>Medición del desempeño Institucional evaluado</t>
  </si>
  <si>
    <t>4,1,2</t>
  </si>
  <si>
    <t>Fortalecer   la   gestión   documental como herramienta que contribuya con la preservación de la memoria institucional y el control de la producción de documentos, facilitando su administración y manejo archivístico.</t>
  </si>
  <si>
    <t>4,1,3</t>
  </si>
  <si>
    <t>Fortalecer la cultura organizacional que promueva una identidad regional.</t>
  </si>
  <si>
    <t xml:space="preserve">Sobresaliente (Entre 80%-100%) </t>
  </si>
  <si>
    <t>Satisfactorio (Entre 70% -79,99%)</t>
  </si>
  <si>
    <t>Medio (Entre 60%-69,99%)</t>
  </si>
  <si>
    <t>Bajo (Entre 40% - 59,99%)</t>
  </si>
  <si>
    <t>Critico (Entre 0% - 39,99%)</t>
  </si>
  <si>
    <t>OBJETIVO</t>
  </si>
  <si>
    <t xml:space="preserve">ESTRATEGIAS </t>
  </si>
  <si>
    <t>LINEAS ACCION</t>
  </si>
  <si>
    <t xml:space="preserve">Oficina Asesora Jurídica  </t>
  </si>
  <si>
    <r>
      <rPr>
        <b/>
        <sz val="10"/>
        <color theme="1"/>
        <rFont val="Arial"/>
        <family val="2"/>
      </rPr>
      <t>Objetivo 1,</t>
    </r>
    <r>
      <rPr>
        <sz val="10"/>
        <color theme="1"/>
        <rFont val="Arial"/>
        <family val="2"/>
      </rPr>
      <t xml:space="preserve">  Fortalecer la gestión institucional, optimizando los recursos para el cumplimiento de metas</t>
    </r>
  </si>
  <si>
    <r>
      <rPr>
        <b/>
        <sz val="10"/>
        <color theme="1"/>
        <rFont val="Arial"/>
        <family val="2"/>
      </rPr>
      <t>Estrategia 1</t>
    </r>
    <r>
      <rPr>
        <sz val="10"/>
        <color theme="1"/>
        <rFont val="Arial"/>
        <family val="2"/>
      </rPr>
      <t xml:space="preserve"> estionar recursos técnicos y financieros a través de la presentación de proyectos a fuentes de financiación nacional y de cooperación internacional.</t>
    </r>
  </si>
  <si>
    <r>
      <rPr>
        <b/>
        <sz val="10"/>
        <color theme="1"/>
        <rFont val="Arial"/>
        <family val="2"/>
      </rPr>
      <t>1,1,1</t>
    </r>
    <r>
      <rPr>
        <sz val="10"/>
        <color theme="1"/>
        <rFont val="Arial"/>
        <family val="2"/>
      </rPr>
      <t xml:space="preserve">  Garantizar la disponibilidad del recurso necesarios para el apoyo técnico en el proceso de gestión de bienes y servicios.</t>
    </r>
  </si>
  <si>
    <r>
      <rPr>
        <b/>
        <sz val="10"/>
        <color theme="1"/>
        <rFont val="Arial"/>
        <family val="2"/>
      </rPr>
      <t>1,1,2</t>
    </r>
    <r>
      <rPr>
        <sz val="10"/>
        <color theme="1"/>
        <rFont val="Arial"/>
        <family val="2"/>
      </rPr>
      <t xml:space="preserve"> Generar herramientas     informáticas     que faciliten el acceso y consulta remota de información regional para las entidades asociadas.</t>
    </r>
  </si>
  <si>
    <r>
      <rPr>
        <b/>
        <sz val="10"/>
        <color theme="1"/>
        <rFont val="Arial"/>
        <family val="2"/>
      </rPr>
      <t xml:space="preserve">1,1,3 </t>
    </r>
    <r>
      <rPr>
        <sz val="10"/>
        <color theme="1"/>
        <rFont val="Arial"/>
        <family val="2"/>
      </rPr>
      <t>Implementar acciones de transparencia.</t>
    </r>
  </si>
  <si>
    <r>
      <rPr>
        <b/>
        <sz val="10"/>
        <color theme="1"/>
        <rFont val="Arial"/>
        <family val="2"/>
      </rPr>
      <t>1,1,4</t>
    </r>
    <r>
      <rPr>
        <sz val="10"/>
        <color theme="1"/>
        <rFont val="Arial"/>
        <family val="2"/>
      </rPr>
      <t xml:space="preserve"> Propiciar      espacios      de      articulación interinstitucional.</t>
    </r>
  </si>
  <si>
    <r>
      <rPr>
        <b/>
        <sz val="10"/>
        <color theme="1"/>
        <rFont val="Arial"/>
        <family val="2"/>
      </rPr>
      <t>Objetivo 2</t>
    </r>
    <r>
      <rPr>
        <sz val="10"/>
        <color theme="1"/>
        <rFont val="Arial"/>
        <family val="2"/>
      </rPr>
      <t>, Fortalecer la gestión del conocimiento, capacidades y competencias del talento humano de la institución</t>
    </r>
  </si>
  <si>
    <r>
      <rPr>
        <b/>
        <sz val="10"/>
        <color theme="1"/>
        <rFont val="Arial"/>
        <family val="2"/>
      </rPr>
      <t>Estrategia 1</t>
    </r>
    <r>
      <rPr>
        <sz val="10"/>
        <color theme="1"/>
        <rFont val="Arial"/>
        <family val="2"/>
      </rPr>
      <t>,  Fortalecer el liderazgo del Talento Humano bajo principios de integridad y legalidad, como motor de generación de resultados.</t>
    </r>
  </si>
  <si>
    <r>
      <rPr>
        <b/>
        <sz val="10"/>
        <color theme="1"/>
        <rFont val="Arial"/>
        <family val="2"/>
      </rPr>
      <t xml:space="preserve">2,1,1 </t>
    </r>
    <r>
      <rPr>
        <sz val="10"/>
        <color theme="1"/>
        <rFont val="Arial"/>
        <family val="2"/>
      </rPr>
      <t>Fortalecimiento operativo del Talento Humano.</t>
    </r>
  </si>
  <si>
    <r>
      <rPr>
        <b/>
        <sz val="10"/>
        <color theme="1"/>
        <rFont val="Arial"/>
        <family val="2"/>
      </rPr>
      <t>2,1,2</t>
    </r>
    <r>
      <rPr>
        <sz val="10"/>
        <color theme="1"/>
        <rFont val="Arial"/>
        <family val="2"/>
      </rPr>
      <t xml:space="preserve"> Garantizar la efectividad de las comunicaciones interna y externa generando impacto en los grupos de interés</t>
    </r>
  </si>
  <si>
    <r>
      <rPr>
        <b/>
        <sz val="10"/>
        <color theme="1"/>
        <rFont val="Arial"/>
        <family val="2"/>
      </rPr>
      <t>Objetivo 3</t>
    </r>
    <r>
      <rPr>
        <sz val="10"/>
        <color theme="1"/>
        <rFont val="Arial"/>
        <family val="2"/>
      </rPr>
      <t>,  Promover el desarrollo territorial mediante la concertación y gestionar  proyectos supra departamentales  que promuevan el desarrollo regional e  institucional</t>
    </r>
  </si>
  <si>
    <r>
      <rPr>
        <b/>
        <sz val="10"/>
        <color theme="1"/>
        <rFont val="Arial"/>
        <family val="2"/>
      </rPr>
      <t>Estrategia 1</t>
    </r>
    <r>
      <rPr>
        <sz val="10"/>
        <color theme="1"/>
        <rFont val="Arial"/>
        <family val="2"/>
      </rPr>
      <t xml:space="preserve">, Convertir la RAP EC en un tanque de pensamiento sobre el desarrollo regional, con la participación de actores públicos, privados y académicos. </t>
    </r>
  </si>
  <si>
    <r>
      <rPr>
        <b/>
        <sz val="10"/>
        <color theme="1"/>
        <rFont val="Arial"/>
        <family val="2"/>
      </rPr>
      <t xml:space="preserve">3,1,1 </t>
    </r>
    <r>
      <rPr>
        <sz val="10"/>
        <color theme="1"/>
        <rFont val="Arial"/>
        <family val="2"/>
      </rPr>
      <t>Adelantar las gestiones ante las instancias correspondientes para la delegaciones o asignación de competencias para proyectos de impacto.</t>
    </r>
  </si>
  <si>
    <r>
      <rPr>
        <b/>
        <sz val="10"/>
        <color theme="1"/>
        <rFont val="Arial"/>
        <family val="2"/>
      </rPr>
      <t xml:space="preserve">3,1,2 </t>
    </r>
    <r>
      <rPr>
        <sz val="10"/>
        <color theme="1"/>
        <rFont val="Arial"/>
        <family val="2"/>
      </rPr>
      <t>Fortalecer la identificación y gestión de programas y proyectos de impacto regional.</t>
    </r>
  </si>
  <si>
    <r>
      <rPr>
        <b/>
        <sz val="10"/>
        <color theme="1"/>
        <rFont val="Arial"/>
        <family val="2"/>
      </rPr>
      <t xml:space="preserve">3,1,3 </t>
    </r>
    <r>
      <rPr>
        <sz val="10"/>
        <color theme="1"/>
        <rFont val="Arial"/>
        <family val="2"/>
      </rPr>
      <t>Gestionar nuevas fuentes de financiación y cooperación para ejecución de los programas y proyectos estructurados y nuevos recursos de auto sostenimiento.</t>
    </r>
  </si>
  <si>
    <r>
      <rPr>
        <b/>
        <sz val="10"/>
        <color theme="1"/>
        <rFont val="Arial"/>
        <family val="2"/>
      </rPr>
      <t>3,1,4</t>
    </r>
    <r>
      <rPr>
        <sz val="10"/>
        <color theme="1"/>
        <rFont val="Arial"/>
        <family val="2"/>
      </rPr>
      <t xml:space="preserve"> Posicionar la imagen institucional.</t>
    </r>
  </si>
  <si>
    <r>
      <rPr>
        <b/>
        <sz val="10"/>
        <color theme="1"/>
        <rFont val="Arial"/>
        <family val="2"/>
      </rPr>
      <t>3,1,5</t>
    </r>
    <r>
      <rPr>
        <sz val="10"/>
        <color theme="1"/>
        <rFont val="Arial"/>
        <family val="2"/>
      </rPr>
      <t xml:space="preserve"> Generar una estrategia de marketing institucional orientada a la promoción de los servicios institucionales en las entidades asociadas y todos los grupos de interés.</t>
    </r>
  </si>
  <si>
    <r>
      <rPr>
        <b/>
        <sz val="10"/>
        <color theme="1"/>
        <rFont val="Arial"/>
        <family val="2"/>
      </rPr>
      <t>Objetivo 4,</t>
    </r>
    <r>
      <rPr>
        <sz val="10"/>
        <color theme="1"/>
        <rFont val="Arial"/>
        <family val="2"/>
      </rPr>
      <t xml:space="preserve">  Garantizar el mejoramiento continuo a través de la implementación de sistemas de gestión, bajo estándares de calidad e integridad  para el cumplimiento efectivo de la misión, visión</t>
    </r>
  </si>
  <si>
    <r>
      <rPr>
        <b/>
        <sz val="10"/>
        <color theme="1"/>
        <rFont val="Arial"/>
        <family val="2"/>
      </rPr>
      <t>Estrategia 1</t>
    </r>
    <r>
      <rPr>
        <sz val="10"/>
        <color theme="1"/>
        <rFont val="Arial"/>
        <family val="2"/>
      </rPr>
      <t>, Implementar un modelo de planeación interna y un sistema de seguimiento y evaluación de la gestión de la RAP EC.</t>
    </r>
  </si>
  <si>
    <r>
      <rPr>
        <b/>
        <sz val="10"/>
        <color theme="1"/>
        <rFont val="Arial"/>
        <family val="2"/>
      </rPr>
      <t>4,1,1</t>
    </r>
    <r>
      <rPr>
        <sz val="10"/>
        <color theme="1"/>
        <rFont val="Arial"/>
        <family val="2"/>
      </rPr>
      <t xml:space="preserve"> Fortalecer el Sistema Integrado de Gestión - SIG a partir de la optimización de los procesos y disponibilidad de herramientas de consulta y seguimiento de información.</t>
    </r>
  </si>
  <si>
    <r>
      <rPr>
        <b/>
        <sz val="10"/>
        <color theme="1"/>
        <rFont val="Arial"/>
        <family val="2"/>
      </rPr>
      <t>4,1,2</t>
    </r>
    <r>
      <rPr>
        <sz val="10"/>
        <color theme="1"/>
        <rFont val="Arial"/>
        <family val="2"/>
      </rPr>
      <t xml:space="preserve"> Fortalecer   la   gestión   documental como herramienta que contribuya con la preservación de la memoria institucional y el control de la producción de documentos, facilitando su administración y manejo archivístico.</t>
    </r>
  </si>
  <si>
    <r>
      <rPr>
        <b/>
        <sz val="10"/>
        <color theme="1"/>
        <rFont val="Arial"/>
        <family val="2"/>
      </rPr>
      <t>4,1,3</t>
    </r>
    <r>
      <rPr>
        <sz val="10"/>
        <color theme="1"/>
        <rFont val="Arial"/>
        <family val="2"/>
      </rPr>
      <t xml:space="preserve"> Fortalecer la cultura organizacional que promueva una identidad regional.</t>
    </r>
  </si>
  <si>
    <t>Total metas/compromisos por Dependencia 
Plan Acción 2021  RAP Eje Cafetero</t>
  </si>
  <si>
    <t>Estructurar los lineamientos para la elaboración del Plan Estratégico de las Tecnologías de la Información - PETI,  de acuerdo con el marco de referencia de Arquitectura Empresarial del Estado.</t>
  </si>
  <si>
    <t xml:space="preserve">Anual 
</t>
  </si>
  <si>
    <t xml:space="preserve">Subgerencia Administrativa y Financiera.
</t>
  </si>
  <si>
    <t xml:space="preserve">
Trimestral</t>
  </si>
  <si>
    <t>Informes  trimestrales de ejecuciones presupuestales de ingresos y gastos</t>
  </si>
  <si>
    <t>Presupuesto de inversión armonizado con la planeación estratégica e institucional</t>
  </si>
  <si>
    <t xml:space="preserve">Anual
</t>
  </si>
  <si>
    <t xml:space="preserve">Estructurar  el presupuesto, que permita que la planeación estratégica e institucional sea viable y sostenible.
 </t>
  </si>
  <si>
    <t>Plan de Acción  elaborado, aprobado</t>
  </si>
  <si>
    <t xml:space="preserve">Acuerdo Regional de Presupuesto anual estructurado y sus modificaciones durante la vigencia
</t>
  </si>
  <si>
    <t xml:space="preserve">Subgerencia Administrativa y Financiera.
</t>
  </si>
  <si>
    <t>Formular el Plan Anual Mensualizado de Caja - PAC</t>
  </si>
  <si>
    <t>PAA formulado, aprobado y publicado (enero 31 c/vigencia)</t>
  </si>
  <si>
    <t xml:space="preserve">Actividades codificadas acorde a los compromisos proyectados en el PAC.
</t>
  </si>
  <si>
    <t>Presupuesto armonizado con la planeación estratégica, operativa e  institucional de la entidad</t>
  </si>
  <si>
    <t>programación 2022</t>
  </si>
  <si>
    <t>Instructivo para el diligenciamiento del Plan de Acción 
RAP EJE CAFETERO</t>
  </si>
  <si>
    <t xml:space="preserve">El Plan Estratégico Institucional se estructura en:
Cuatro Objetivos Estratégicos - estos alineados a cuatro estrategias
Cuatro  Estrategias alineadas con sus respectivas lineas de acción:
Estrategia uno. Cuatro líneas de acción
Estrategía dos.  Dos líneas de acción
Estrategia tres.  Cinco líneas de acción
Estrategia cuatro. tres líneas de acción
</t>
  </si>
  <si>
    <t xml:space="preserve">Hace referencia a la ejecución de  la acción/ compromiso/ producto; también puede llarmarse actividad, tarea. Aca se plasma los seguimiento al cumplimiento de acuerdo al indicador, la periodicidad de medición y el entregable. </t>
  </si>
  <si>
    <r>
      <rPr>
        <b/>
        <sz val="10"/>
        <color theme="1"/>
        <rFont val="Arial"/>
        <family val="2"/>
      </rPr>
      <t>Cumplimiento final de la meta</t>
    </r>
    <r>
      <rPr>
        <sz val="10"/>
        <color theme="1"/>
        <rFont val="Arial"/>
        <family val="2"/>
      </rPr>
      <t xml:space="preserve">. Este campo de manera automática va sumando y promediando los avances de cada trimestre. 
No pueden ser modificadas su fórmulas. </t>
    </r>
  </si>
  <si>
    <r>
      <rPr>
        <b/>
        <sz val="10"/>
        <color theme="1"/>
        <rFont val="Arial"/>
        <family val="2"/>
      </rPr>
      <t xml:space="preserve">Evidencia/soporte.  </t>
    </r>
    <r>
      <rPr>
        <sz val="10"/>
        <color theme="1"/>
        <rFont val="Arial"/>
        <family val="2"/>
      </rPr>
      <t>Describa y anexe el (los) soporte específico, que permita evidenciar el cumplimiento de las acciones-compromisos-producto 
Ejemplo: documento,  estadística, plan, programa, proyectos, cuadro, base de datos, y demás que apliquen a cada acción ejecutada.</t>
    </r>
  </si>
  <si>
    <t>Garantizar la disponibilidad del recursos necesarios para el apoyo técnico en el proceso de gestión de bienes y servicios.</t>
  </si>
  <si>
    <t>Responsables</t>
  </si>
  <si>
    <t>Grafico 1er trimestre</t>
  </si>
  <si>
    <t>Avance 1er trimestre</t>
  </si>
  <si>
    <t>Meta programada 2022</t>
  </si>
  <si>
    <t>1er trimestre</t>
  </si>
  <si>
    <t>3er trimestre</t>
  </si>
  <si>
    <t>4to  trimestre</t>
  </si>
  <si>
    <t>meta (cantidad)</t>
  </si>
  <si>
    <t>Plan  aprobado, publicado en la página web y  en implementación</t>
  </si>
  <si>
    <t>Establecer los lineamientos para el manejo y operatividad del Banco de Programa y Proyectos, donde se registren los programas y proyectos de inversión pública viables, previamente evaluados social, técnica, ambiental y económicamente, susceptibles de ser financiados con recursos del Presupuesto General de la Nación y SGR</t>
  </si>
  <si>
    <t>2do trimestre</t>
  </si>
  <si>
    <t xml:space="preserve">POAI vigencia 2022 y sus modificaciones durante la vigencia </t>
  </si>
  <si>
    <t>Nro Acción</t>
  </si>
  <si>
    <t xml:space="preserve">PAC formulado, aprobado  y sus modificaciones durante la vigencia </t>
  </si>
  <si>
    <t xml:space="preserve">Oficina Asesora Jurídica </t>
  </si>
  <si>
    <t>Código de integridad implementado e interiorizado por los servidores y cumplimiento en sus funciones</t>
  </si>
  <si>
    <t>Documento Código de Integridad  en implementación</t>
  </si>
  <si>
    <t>Cuatrimestral</t>
  </si>
  <si>
    <r>
      <t>Lidera y consolida - Subgerencia de Planeación Estratégica Regional
Responsables todos los procesos</t>
    </r>
    <r>
      <rPr>
        <b/>
        <sz val="12"/>
        <color theme="1"/>
        <rFont val="Arial"/>
        <family val="2"/>
      </rPr>
      <t xml:space="preserve">
</t>
    </r>
  </si>
  <si>
    <t xml:space="preserve">Política de Compras y Contratación pública: Estructurar los lineamientos de la política, además de la formulación del Plan Anual de Adquisiciones - PAA </t>
  </si>
  <si>
    <t>Plan Estratégico de Tecnologías de Información (PETI) estructurado</t>
  </si>
  <si>
    <t>Plan estructurado, aprobado y en implementación</t>
  </si>
  <si>
    <t>Elaboración  y seguimiento al Cronograma de actividades de soporte y Mantenimiento de infraestructura tecnológica</t>
  </si>
  <si>
    <t xml:space="preserve">Lidera Subgerencia Administrativa y Financiera
</t>
  </si>
  <si>
    <t>informes estadísticos  trimestrales  de soporte y mantenimiento</t>
  </si>
  <si>
    <t>Efectividad en la solución de mantenimiento al software y hardware de los equipos institucionales</t>
  </si>
  <si>
    <t>Transformación digital - Artículo 147 de la Ley 1955 del 2019</t>
  </si>
  <si>
    <t>Visión digital estructurada para la transformación digital</t>
  </si>
  <si>
    <t>Equipo de transformación digital conformado
visión digital y la hoja de ruta de la transformación digital definida
Evaluar el estado actual y eliminar barreras que impidan o ralenticen la transformación digital</t>
  </si>
  <si>
    <t>Plan anticorrupción evaluado</t>
  </si>
  <si>
    <t>Informes de seguimiento y evaluación</t>
  </si>
  <si>
    <t>Control Interno</t>
  </si>
  <si>
    <t>Plan  en implementación</t>
  </si>
  <si>
    <t>Mecanismo para la atención al ciudadano implementado</t>
  </si>
  <si>
    <t xml:space="preserve">Reglamento de PQR
procedimiento implementado  en la página web  de PQRS </t>
  </si>
  <si>
    <t>Rendir Informes  trimestrales de seguimiento y evaluación de Peticiones Quejas y Reclamos PQR  que involucra  un análisis desde su recepción  hasta  su respuesta  ( Registro de todos los PQRS presentados, tiempo de respuesta,  número de solicitudes  de información con respuesta negativa,   Recomendaciones de la entidad sobre los trámites y servicios con mayor número de quejas y reclamos,  Recomendaciones de los particulares dirigidas a: Mejorar el servicio que preste la entidad ,   incentivar la participación en la gestión pública y   racionalizar el empleo de los recursos disponibles etc.)</t>
  </si>
  <si>
    <t>Publicar y divulgar en el sitio web de "transparencia y acceso a la información el Plan de Atención de Servicios al Ciudadano". La documentación necesaria que garantice el cumplimiento de las disposiciones legales contenidas en la Ley 1712 de 2014.</t>
  </si>
  <si>
    <t xml:space="preserve">Realizar las gestiones para el manejo de la plataforma SIGEP para  la RAP Eje Cafetero ante el DAFP </t>
  </si>
  <si>
    <t>Total hojas de vida validadas en SIGEP/ total servidores públicos vinculados</t>
  </si>
  <si>
    <t xml:space="preserve">Usuario y contraseña del DAFP
plantilla de roles y alta masiva de personal
</t>
  </si>
  <si>
    <t>Plan Estratégico  en implementación y evaluado</t>
  </si>
  <si>
    <t>Elaborar el plan estratégico integral de talento humano, articulado y vinculado con el Plan de Acción Institucional, ejecutando sus acciones y evaluando su eficacia. 
Temas de apoyo a incluir 
-política cero papel.
-Política  seguridad y salud en el trabajo
-Inducción y reinducción
-Medición, análisis y mejoramiento del clima organizacional 
-Diagnóstico de necesidades de la entidad y de los gerentes públicos - PIC
-Orientaciones de la alta dirección - PIC
- Gobernanza para la Paz - PIC
- tres dimensiones de competencia (ser - hacer  y saber)
- lineamientos del ciclo vida servidor público (ingreso, desarrollo, retiro)
- Rutas de creación de valor
-Código de Integridad</t>
  </si>
  <si>
    <t>03/01/200</t>
  </si>
  <si>
    <t>4</t>
  </si>
  <si>
    <t>Entidad configurada en la plataforma</t>
  </si>
  <si>
    <t>Estructurar los lineamientos que apliquen a la entidad para la evaluación de desempeño del personal o acuerdos gestión.</t>
  </si>
  <si>
    <t xml:space="preserve">Estructurar e implementar  la política  de defensa jurídica de la entidad </t>
  </si>
  <si>
    <t>Registros de la entidad por parte del DNP</t>
  </si>
  <si>
    <t xml:space="preserve">Proyectos en ejecución </t>
  </si>
  <si>
    <t>Seguimiento y evaluación del avance de la ejecución de proyectos</t>
  </si>
  <si>
    <t>Informe de seguimiento</t>
  </si>
  <si>
    <t>Proyectos estructurados, formulados y gestionados</t>
  </si>
  <si>
    <t>Bases de datos implementada</t>
  </si>
  <si>
    <t>Bases de datos
Tablas</t>
  </si>
  <si>
    <t>Establecer un mecanismo de información que permita visualizar en tiempo real la planta de personal  y generar los reportes, articulado con la nómina. (Manual de funciones, Planta global y planta estructural. perfiles de empleos, tipos de vinculación, nivel, código, grado, Nivel académico y género, datos del empleado entre otros)</t>
  </si>
  <si>
    <t xml:space="preserve">Identificar fuentes de financiación y cooperación regional, nacional e internacional, que permitan la gestión de proyectos de impacto regional  </t>
  </si>
  <si>
    <t xml:space="preserve">Coordina Subgerencia de Planeación Estratégica Regional
Todos los procesos
</t>
  </si>
  <si>
    <t>Establecer la ruta estratégica, institucional y operativa de la entidad a través de la estructuración del plan de acción para la vigencia 2022</t>
  </si>
  <si>
    <t>Riesgos identificados, implementados en seguimiento y evaluación para la toma de decisiones</t>
  </si>
  <si>
    <t xml:space="preserve">Riesgos identificados y en seguimiento </t>
  </si>
  <si>
    <t>Plan de acción evaluado para la toma de decisiones</t>
  </si>
  <si>
    <t>Informes de seguimiento y evaluación del plan de acción</t>
  </si>
  <si>
    <t xml:space="preserve">Plan de acción estructurado  que permita el cumplimiento de los objetivos institucionales y estratégicos </t>
  </si>
  <si>
    <t>Banco de Programas y proyectos operando</t>
  </si>
  <si>
    <t xml:space="preserve">Registro de la entidad en la plataforma SUIFT - DNP
Manual operativo del Banco de programas y proyectos.
Procedimientos requeridos
formatos , tablas, bases de datos </t>
  </si>
  <si>
    <t xml:space="preserve">Subgerencia de Planeación Estratégica Regional    
 </t>
  </si>
  <si>
    <r>
      <t xml:space="preserve">Lidera 
Subgerencia de Planeación Estratégica Regional  
Responsables todos los procesos 
</t>
    </r>
    <r>
      <rPr>
        <b/>
        <sz val="12"/>
        <color theme="1"/>
        <rFont val="Arial"/>
        <family val="2"/>
      </rPr>
      <t xml:space="preserve">
</t>
    </r>
  </si>
  <si>
    <t xml:space="preserve">Lineamientos estructurados </t>
  </si>
  <si>
    <t xml:space="preserve">Caracterizaciones de procesos  de todos los procesos de la entidad </t>
  </si>
  <si>
    <t>Indicadores evaluados</t>
  </si>
  <si>
    <t>Indicadores definidos por cada proceso</t>
  </si>
  <si>
    <t>Lineamientos elaborados,  y evaluados</t>
  </si>
  <si>
    <t>lineamientos operando</t>
  </si>
  <si>
    <t xml:space="preserve">Evaluar los lineamientos del DAFP para la evaluación del sistema de gestión y control vigencia 2022  ante la plataforma  FURAG "medición del desempeño institucional"  </t>
  </si>
  <si>
    <t>Anual
Trimestral</t>
  </si>
  <si>
    <t>Realizar socializaciones al personal de las dependencias informando sobre  el avance al cumplimiento de la gestión institucional para verificar el logro de objetivos y metas, así como el alcance de los resultados propuestos e introducir ajustes   que contribuyan al fortalecimiento institucional.</t>
  </si>
  <si>
    <t>Actas de reunión.
Informes trimestrales de los resultados de las reuniones.
Comunicaciones</t>
  </si>
  <si>
    <t>Informes trimestrales de la evaluación de la gestión</t>
  </si>
  <si>
    <t xml:space="preserve">Ejecuciones presupuestales mensualizadas conforme a la ley.   
</t>
  </si>
  <si>
    <t>Seguimiento 2022</t>
  </si>
  <si>
    <t>Subgerente de Planeación Estratégico Regional</t>
  </si>
  <si>
    <t>HUMBERTO TOBON</t>
  </si>
  <si>
    <t>Subgerencia de Planeación Estratégica y Prospectiva</t>
  </si>
  <si>
    <t xml:space="preserve">Oficina Asesora de Comunicaciones Internas y Externas 
</t>
  </si>
  <si>
    <t xml:space="preserve">Subgerencia Administrativa y Financiera
Oficina Asesora de Comunicaciones Internas y Externas 
</t>
  </si>
  <si>
    <t xml:space="preserve">Subgerencia de Planeación Estratégica y Prospectiva
</t>
  </si>
  <si>
    <t xml:space="preserve">Subgerencia de Planeación Estratégica y Prospectiva
</t>
  </si>
  <si>
    <t xml:space="preserve">Lidera Subgerencia Administrativa y Financiera
Apoyan todos los procesos
</t>
  </si>
  <si>
    <t>Subgerencia Administrativa y Financiera.
Todos los procesos</t>
  </si>
  <si>
    <t xml:space="preserve">Lidera Subgerencia de Planeación Estratégica y Prospectiva
Todos los procesos
</t>
  </si>
  <si>
    <t>Oficina Asesora de Comunicaciones Internas y Externas 
Todos los procesos</t>
  </si>
  <si>
    <t xml:space="preserve">Coordina Subgerencia de Planeación Estratégica Regional
Responsables Todos los procesos
</t>
  </si>
  <si>
    <t xml:space="preserve">Lidera  Subgerencia de Planeación Estratégica Regional
Responsables Todos los procesos
</t>
  </si>
  <si>
    <t xml:space="preserve">Subgerencia de Planeación Estratégica  Regional 
</t>
  </si>
  <si>
    <t xml:space="preserve">Es el número de manera consecutiva, que identifican el total de las acciones o tareas para cumplir en la vigencia 2021 de toda la entidad; cada una alineada a la plataforma estratégica institucional. </t>
  </si>
  <si>
    <t>Son las tareas que se van a ejecutar, para dar cumplimiento a la plataforma estrtatégica del Plan Estratégico Institucional (objetivo, estrategias y líneas de acción) y al MIPG</t>
  </si>
  <si>
    <t>Es lo que se le va a medir a la acción que permita evidenciar si cumple con la plataforma estratégica.  Ó 
qué desea medirle a la acción/compromiso/producto (que pueda ser medible y verificable)</t>
  </si>
  <si>
    <r>
      <rPr>
        <b/>
        <sz val="10"/>
        <color theme="1"/>
        <rFont val="Arial"/>
        <family val="2"/>
      </rPr>
      <t>Indicadores desempeño:</t>
    </r>
    <r>
      <rPr>
        <sz val="10"/>
        <color theme="1"/>
        <rFont val="Arial"/>
        <family val="2"/>
      </rPr>
      <t xml:space="preserve">
Eficiencia. Relación entre el resultado alcanzado y los recursos utilizados.
Eficacia. Grado en que se realizan las tareas planeadas y se logran los resultados.
Efectividad: Medida en que la gestión permite el logro de resultados planeados con un manejo óptimo de los recursos (relacionados con la calidad en la prestación del servicio).
</t>
    </r>
    <r>
      <rPr>
        <b/>
        <sz val="10"/>
        <color theme="1"/>
        <rFont val="Arial"/>
        <family val="2"/>
      </rPr>
      <t xml:space="preserve">Indicadores para medir resultados: </t>
    </r>
    <r>
      <rPr>
        <sz val="10"/>
        <color theme="1"/>
        <rFont val="Arial"/>
        <family val="2"/>
      </rPr>
      <t xml:space="preserve">
Producto: Muestra los bienes y servicios de manera cuantitativa producidos y previstos)
De Resultado: Evidencian los cambios que se genera en los ciudadanos.
Impacto: Evidencian el cambio en las condiciones; se dió solución a los problemas gracias a la gestión de la organización</t>
    </r>
  </si>
  <si>
    <t xml:space="preserve">Medición del indicador. </t>
  </si>
  <si>
    <t>De acuerdo a la normatividad del proceso, acción, compromiso, producto, establezca los períodos en los que debe ser presentado, medido o evaluado el indicador</t>
  </si>
  <si>
    <t xml:space="preserve">Entregable. </t>
  </si>
  <si>
    <t>En el caso de la RAP Eje Cafetero, como no se cuenta con personal nombrado a cargo de las dependencias, siempre debe ponerse el nombre de la dependencia, que para efectos del cumplimiento será el jefe de la dependencia.</t>
  </si>
  <si>
    <t>Evidencia  a reportar sobre la ejecución de la acción, compromiso y/o producto que permita ser verificable</t>
  </si>
  <si>
    <t>Fecha de inicio</t>
  </si>
  <si>
    <t>Fecha de terminación</t>
  </si>
  <si>
    <t>Fecha en la que se dará inicio a la ejecución de la acción / compromiso ó producto. Tenga en cuenta que no todas las acciones se realizan del 01 de enero a 31 de diciembre.</t>
  </si>
  <si>
    <t xml:space="preserve">Fecha en la que se entregará la acción cumplida, mediante la evidencia. Es de aclarar que las acciones deben cumplirse en el plazo establecido. De no poderse cumplir, se debe presentar de manera oficial a la Subgerencia de Planeación el fundamento técnico por parte del Jefe directo de cada dependencia.
</t>
  </si>
  <si>
    <r>
      <t xml:space="preserve">Es la distribución porcentual para indicar el cómo se va a dar cumplimiento de la acción en los cuatro trimestres de la vigencia.  
Se tiene en cuenta la cantidad, la fecha de inicio y terminación de la acción.
</t>
    </r>
    <r>
      <rPr>
        <b/>
        <sz val="10"/>
        <color theme="1"/>
        <rFont val="Arial"/>
        <family val="2"/>
      </rPr>
      <t xml:space="preserve">Nota. </t>
    </r>
    <r>
      <rPr>
        <sz val="10"/>
        <color theme="1"/>
        <rFont val="Arial"/>
        <family val="2"/>
      </rPr>
      <t>Tengase en cuenta que el plazo para  el cumplimiento de la acción, está entre la fecha de inicio y de terminación de la acción. No todas las acciones van desde el 01-01 al 31-12 de cada vigencia</t>
    </r>
  </si>
  <si>
    <r>
      <rPr>
        <b/>
        <sz val="10"/>
        <color theme="1"/>
        <rFont val="Arial"/>
        <family val="2"/>
      </rPr>
      <t xml:space="preserve">Avance trimestral. </t>
    </r>
    <r>
      <rPr>
        <sz val="10"/>
        <color theme="1"/>
        <rFont val="Arial"/>
        <family val="2"/>
      </rPr>
      <t xml:space="preserve">  Corresponde al porcentaje ejecutado de la acción/ compromiso/ producto por cada trimestre, de acuerdo al porcentaje programado en las columnas p,q,r,s y la cantidad de la meta programada, se lleva de forma acumulada.
Califique cada trimestre   de 0% a 100%
Tenga en cuenta  la fecha de inicio y terminación de las tareas para rendir el avance de los trimestre
</t>
    </r>
  </si>
  <si>
    <t>Logrado 2021
columnas (t - au)</t>
  </si>
  <si>
    <t>Meta Programada
columnas (p,q,r,s)</t>
  </si>
  <si>
    <r>
      <rPr>
        <b/>
        <sz val="10"/>
        <color theme="1"/>
        <rFont val="Arial"/>
        <family val="2"/>
      </rPr>
      <t>Avance Acción/ Compromiso/ Producto.</t>
    </r>
    <r>
      <rPr>
        <sz val="10"/>
        <color theme="1"/>
        <rFont val="Arial"/>
        <family val="2"/>
      </rPr>
      <t xml:space="preserve">  Qué se hizo, cuanto, donde,  con respecto a la meta/compromiso/producto
Tener en cuenta el indicador, que corresponde a lo que se le va a medir a la acción, para ser más efectivo la rendición del informe por el período definido. 
Se rinde de forma acumulada, discrimando (trimestre1,  trimestre 2, trimestre 3, trimestre 4).
Debe ser breve, claro  y conciso lo expuesto en cuanto a la realización  de la activididad en cada trimestre.
</t>
    </r>
  </si>
  <si>
    <t>Plataforma Estratética Plan Estratético Institucional 
columnas (a - e)</t>
  </si>
  <si>
    <r>
      <rPr>
        <b/>
        <sz val="10"/>
        <color theme="1"/>
        <rFont val="Arial"/>
        <family val="2"/>
      </rPr>
      <t>Responsable/Cargo</t>
    </r>
    <r>
      <rPr>
        <sz val="10"/>
        <color theme="1"/>
        <rFont val="Arial"/>
        <family val="2"/>
      </rPr>
      <t xml:space="preserve">.  Nombre del servidor que entrega la evidencia del cumplimiento de la acción/compromiso.
En este campo se describe el nombre completo y cargo del líder o jefe de la dependencia y el nombre completo del personal contratista que apoyo la ejecución de la acción.
</t>
    </r>
  </si>
  <si>
    <t xml:space="preserve"> Planeación estratégica y Prospectiva</t>
  </si>
  <si>
    <t>Proyectos y Desarrollo Regionla</t>
  </si>
  <si>
    <t xml:space="preserve">Página Web  actualizada 
</t>
  </si>
  <si>
    <t>Informes trimestrales
url del portal web.</t>
  </si>
  <si>
    <t>Diseñar e implementar  planes  de  seguridad y privacidad de la información, seguridad y publicidad de la información y  plan de tratamiento de riesgo.</t>
  </si>
  <si>
    <t>Planes  diseñados e implementados</t>
  </si>
  <si>
    <t xml:space="preserve">Oficina Asesora de Comunicaciones Internas y Externas </t>
  </si>
  <si>
    <t xml:space="preserve">Anual
</t>
  </si>
  <si>
    <t>Plan de Comunicaciones  evaluado</t>
  </si>
  <si>
    <t xml:space="preserve">Plan de Comunicaciones  diseñado y en implementación
</t>
  </si>
  <si>
    <t>Informes trimestrales del avance de implementación</t>
  </si>
  <si>
    <t>Implementar el Manual de Identidad Visual de la Entidad y el Plan de Comunicaciones por medio de las TIC's</t>
  </si>
  <si>
    <t>Publicaciones difundidas
Manual de Identidad 
Plan de Comunicaciones implementado</t>
  </si>
  <si>
    <t>Informe de marca digital
link redes sociales
link página web
Informe trimestral comunicaciones externas (según actividades establecidas en el plan de comunicaciones)</t>
  </si>
  <si>
    <t>Es el porcentaje o cantidad de la acción que se va a cumplir en la vigencia</t>
  </si>
  <si>
    <t xml:space="preserve">
RAP EJE CAFETERO
PLAN DE ACCION INSTITUCIONAL 2022
ESTADISTICA METAS/COMPROMISOS/PRODUCTOS POR DEPENDENCIA
</t>
  </si>
  <si>
    <t>Oficina Asesora Comunicaciones Internas y Externas</t>
  </si>
  <si>
    <t>Administrativa y Financiera 
incluye Tesorería</t>
  </si>
  <si>
    <t xml:space="preserve">Plataforma Estratégica Institucinal - PEI </t>
  </si>
  <si>
    <t>Total acciones 2022</t>
  </si>
  <si>
    <t>Total Acciones Plan Acción 2022</t>
  </si>
  <si>
    <t>Apoyar la Identificación, localización y georreferenciación de los equipamientos y activos económicos, sociales y ambientales que permitan realizar un ordenamiento regional para el aprovechamiento de ventajas comparativas, competitivas, oportunidades y funcionalidades para la región.</t>
  </si>
  <si>
    <t>1</t>
  </si>
  <si>
    <t>Territorio caracterizado, identificado y georeferenciado en una fase inicial</t>
  </si>
  <si>
    <t>Mapeado en fase inicial por capas de la caracterización del territorio</t>
  </si>
  <si>
    <t>Apoyar la gestión para la consolidación de un sistema de información regional que permita a la alta gerencia, asociados y beneficiarios identificar las áreas funcionales, ventajas, oportunidades, vocaciones y pertinencia del territorio.</t>
  </si>
  <si>
    <t xml:space="preserve">Gestiones realizadas para la consolidación de un sistema de información regional </t>
  </si>
  <si>
    <t xml:space="preserve">Informe de gestiones realizadas </t>
  </si>
  <si>
    <t>NA</t>
  </si>
  <si>
    <t xml:space="preserve">Gerencia
Subgerencia de Proyectos y Desarrollo Regional </t>
  </si>
  <si>
    <t xml:space="preserve">Subgerencia de Planeación Estratégica  y Prospectiva
</t>
  </si>
  <si>
    <t xml:space="preserve">Verificar el cumplimiento de políticas, programas. Planes y demás instrumentos de  la gestión institucional para la vigencia 2022, </t>
  </si>
  <si>
    <t>Riesgos (riesgos de corrupción y de gestión) 
evaluados</t>
  </si>
  <si>
    <t xml:space="preserve">Control Interno 
</t>
  </si>
  <si>
    <t>Fomento de la Cultura de Autocontrol</t>
  </si>
  <si>
    <t>cuatrimestral</t>
  </si>
  <si>
    <t>Política de Compras y Contratación pública: Emplear  la plataforma SECOP y  uso de la tienda virtual del Estado .</t>
  </si>
  <si>
    <t xml:space="preserve">100% Procesos contractuales publicados en SECOP </t>
  </si>
  <si>
    <t>informes  de seguimiento en la plataforma  EKOGUI</t>
  </si>
  <si>
    <t>N/A</t>
  </si>
  <si>
    <t>Coordinar y Gestionar  alianzas para fomentar soluciones innovadoras, a través de nuevos o mejorados métodos y tecnologías para la entidad, manteniendo cooperación con otras entidades, organismos o instituciones que potencien el conocimiento de la entidad y faciliten el intercambio.</t>
  </si>
  <si>
    <t>Lineamientos estructurados acorde a la normatividad o lineamientos vigentes</t>
  </si>
  <si>
    <t>Lineamientos aprobados por el Comité Institucional y Desempeño.
Actos administrativos de acuerdo a la normatividad vigente</t>
  </si>
  <si>
    <t>Subgerencia Administrativa y Financiera.
Oficina Asesora de Comunicaciones Internas y Externas 
Todos los procesos
Control Interno</t>
  </si>
  <si>
    <t>Evaluar los compromisos con los servidores de acuerdo a la naturaleza de los cargos - evaluación de desempeño del personal o acuerdos gestión.</t>
  </si>
  <si>
    <t xml:space="preserve">Plan Institucional PINAR  elaborado, aprobado  socializado y  publicado </t>
  </si>
  <si>
    <t xml:space="preserve">Establecer los lineamientos  para la elaboración   del plan institucional de archivos - PINAR.
</t>
  </si>
  <si>
    <t>Lineamientos para el funcionamiento de la ventanilla única de correspondencia
Informes de seguimiento y evaluación</t>
  </si>
  <si>
    <t xml:space="preserve">Anual
Trimestral
</t>
  </si>
  <si>
    <t xml:space="preserve">Elaboración de los instrumentos archivísticos: Tablas de Retención Documental - TRD, Programa de Gestión Documental PGD, política de gestión documental, Cuadro de Clasificación Documental CCD
</t>
  </si>
  <si>
    <t>TRD - Programa de Gestión Documental - PGD y Política de gestión documental, Cuadro de Clasificación Documental CCD elaborados, aprobados,   socializados,  publicados</t>
  </si>
  <si>
    <t xml:space="preserve">Organización de Gestión Documental, conservando las reglas y principios generales que regulan la gestión archivística del Estado </t>
  </si>
  <si>
    <t>Aplicación del Formato Único de Inventario Documental - FUID:</t>
  </si>
  <si>
    <t xml:space="preserve">Informes de avance
 </t>
  </si>
  <si>
    <t>Estructurar los lineamientos documental para el cumplimiento del ciclo vital de la información (creación archivo central, archivo histórico, para la  disposición final de la información)</t>
  </si>
  <si>
    <t>Acto Administrativo
lineamientos documentales elaborados, aprobados, socializados</t>
  </si>
  <si>
    <t>Estructurar los lineamientos para la elaboración, aprobación, implementación y publicación del documento Sistema Integrado de Conservación - SIC</t>
  </si>
  <si>
    <t>Instructivo elaborado,  aprobado, socializado y publicado</t>
  </si>
  <si>
    <t xml:space="preserve">Diseñar e implementar  Tablas de Control de Acceso - TCA (mecanismos o controles técnicos en los Sistemas de Información  para restringir el acceso a los documentos en entorno  físico y electrónico) - </t>
  </si>
  <si>
    <t>Implementación de los requisitos de integridad, autenticidad, inalterabilidad, disponibilidad, preservación y metadatos de los documentos electrónicos de archivo en el Sistema de Gestión de Documento Electrónico.</t>
  </si>
  <si>
    <t xml:space="preserve">Seguridad en el acceso a la información </t>
  </si>
  <si>
    <t>seguridad de la información electrónica</t>
  </si>
  <si>
    <t>Implementación de mecanismos y requisitos  implementados y operando del Sistema de Gestión de Documentos Electrónicos
Informes de seguimiento</t>
  </si>
  <si>
    <t xml:space="preserve">Todos los procesos
</t>
  </si>
  <si>
    <t>Presentar los informes de Ley a las entidades Nacionales de acuerdo a las directrices emitidas</t>
  </si>
  <si>
    <t xml:space="preserve">Anual
Semestral
cuatrimestrales
Trimestral
</t>
  </si>
  <si>
    <t>Informes presentados en las fechas y parámetros establecidos por las entidades</t>
  </si>
  <si>
    <t>Eventos que propicien la mejora continua</t>
  </si>
  <si>
    <t xml:space="preserve">Plan anual de Auditoria, programa de auditorías, código de ética </t>
  </si>
  <si>
    <t>Lineamientos establecidos de acuerdo a parámetros  normativos</t>
  </si>
  <si>
    <t>Acto Administrativo
Lineamientos elaborado, aprobado  socializado</t>
  </si>
  <si>
    <t xml:space="preserve">Estructurar la política racionalización de   trámites  en cumplimiento de las funciones de la entidad, revisando la necesidad de inclusión en el Sistema Único de Información de Trámites (SUIT), </t>
  </si>
  <si>
    <t>Cumplimiento final de la meta
Semáforo</t>
  </si>
  <si>
    <t xml:space="preserve">Estructurar el Plan Operativo Anual de Inversión POAI en el marco de  la planeación estratégica e institucional  que sea viable y sostenible.
 </t>
  </si>
  <si>
    <t>Presupuesto de ingresos armonizado con los compromisos proyectados.
Monto de recursos no utilizados / monto de recursos asignados</t>
  </si>
  <si>
    <t>Actualización del portal web de la entidad bajo los lineamiento de gobierno digital  y la Ley 1712 de 2014</t>
  </si>
  <si>
    <t>Implementar    el código de integridad con socializaciones y divulgaciones por los distintos canales (Pagina web, correos electrónicos y redes sociales), de las acciones del código de integridad, con el grupo de empleados y contratistas, con el fin de interiorizar el código de integridad</t>
  </si>
  <si>
    <t xml:space="preserve">Taller, juegos didácticos, socializaciones,  donde se evidencie la participación y nivel de aplicabilidad del código de integridad en los funcionarios de la entidad 
Evaluación donde se verifique la interiorización del código de integridad en los servidores públicos de la RAP Eje cafetero </t>
  </si>
  <si>
    <t>Implementar el Plan Anticorrupción y Acceso a la Información como mecanismos de prevención y  del control de la gestión pública.</t>
  </si>
  <si>
    <t>Lidera
Subgerencia de Planeación Estratégica y Prospectiva
Todos los procesos</t>
  </si>
  <si>
    <t xml:space="preserve">Formular, adoptar e implementar lo lineamientos para las Peticiones Quejas y Reglamos PQR que contenga : Objetivo. alcance, marco,  legal,   términos de respuesta, presentación y radicación de peticiones, canales de atención, mecanismos de seguimiento y evaluación, tiempo de respuesta.......  etc. </t>
  </si>
  <si>
    <t>Índice de efectividad  en los tiempos de respuesta y asertividad de PQRS</t>
  </si>
  <si>
    <t xml:space="preserve">Identificación de compromisos  de acuerdo a   formularios DAFP "acuerdos de gestión" o evaluaciones de desempeño </t>
  </si>
  <si>
    <t xml:space="preserve">Diseñar e implementar  el plan  de comunicaciones de la entidad con el fin de mantener actualizada a la ciudadanía sobre programas, proyectos y demás acciones de la entidad. </t>
  </si>
  <si>
    <t xml:space="preserve">Apoyar la estructuración  de las caracterizaciones de procesos, procedimientos, manuales, guías, formatos que guíen la gestión institucional </t>
  </si>
  <si>
    <t>Apoyar la estructuración  procedimientos, manuales, guías, formatos, listados maestros,  que guíen la gestión institucional  de los procesos de la entidad</t>
  </si>
  <si>
    <t xml:space="preserve">procedimientos, manuales, guías, instructivos, formatos, listados maestros  </t>
  </si>
  <si>
    <t>Gestionar la administración del riesgo: riesgos de gestión, de corrupción y seguridad digital, detectando los posibles peligros a los que se exponen la entidad y los procesos, que permitan  adoptar las medidas oportunas e implantar los procesos necesarios para minimizar las causas.</t>
  </si>
  <si>
    <t xml:space="preserve">Documento Indicadores definidos y en seguimiento </t>
  </si>
  <si>
    <t xml:space="preserve">Realizar el seguimiento y control del presupuesto, que permita que la planeación estratégica e institucional sea viable y sostenible.
 </t>
  </si>
  <si>
    <t xml:space="preserve">Control Interno </t>
  </si>
  <si>
    <t xml:space="preserve">Transferencias de conocimiento
</t>
  </si>
  <si>
    <t xml:space="preserve">
Control Interno </t>
  </si>
  <si>
    <t>Gestión Documental institucional implementada s</t>
  </si>
  <si>
    <t>Elaboración e implementación de la ventanilla única de correspondencia (normalización de la producción documental, recepción, radicación unificada, consecutivos, formatos)</t>
  </si>
  <si>
    <t>Informes de avance y de gestión 
Entrega inventario documental
capacitaciones
acompañamientos</t>
  </si>
  <si>
    <t>Propiciar espacios  con los equipos de trabajo  al interior de la entidad que promuevan el sentido de pertenencia por la región y promuevan la identidad regional., mediante  Socializaciones  de la institucionalidad al 100% de los servidores de la entidad (MIPG-PEI.PER, normatividad, planes, programas Políticas, proyectos, Seguridad digital,  generación, procesamiento, reporte o difusión de información estadística, gestión documental, analítica institucional, experiencias de lecciones aprendidas,  etc.)</t>
  </si>
  <si>
    <t>Acciones Transversales</t>
  </si>
  <si>
    <t>Apoyan todos los procesos</t>
  </si>
  <si>
    <t>Lideran Administrativa y Comunicaciones</t>
  </si>
  <si>
    <t>Responsabilidad todos los procesos</t>
  </si>
  <si>
    <t>Comunicaciones, Administrativa, Control Interno</t>
  </si>
  <si>
    <r>
      <t xml:space="preserve">Lidera Subgerencia Administrativa y Financiera
Oficina Asesora Jurídica
</t>
    </r>
    <r>
      <rPr>
        <b/>
        <sz val="12"/>
        <color theme="1"/>
        <rFont val="Arial"/>
        <family val="2"/>
      </rPr>
      <t xml:space="preserve">
</t>
    </r>
  </si>
  <si>
    <t>Total Acciones</t>
  </si>
  <si>
    <t>Menos metas compartidas</t>
  </si>
  <si>
    <t>Total metas/compromisos Plan Acción 2022  RAP Eje Cafetero</t>
  </si>
  <si>
    <t>No. Acción 
Plan Acción 2022</t>
  </si>
  <si>
    <t>Nro acciones / Compromisos</t>
  </si>
  <si>
    <t>No. Acción 
Plan Acción 2022</t>
  </si>
  <si>
    <t>Transversalidad</t>
  </si>
  <si>
    <t>Compartidas</t>
  </si>
  <si>
    <t xml:space="preserve"> Acción</t>
  </si>
  <si>
    <t>Publicar y divulgar en el sitio web de "transparencia y acceso a la información el Plan de Atención de Servicios al Ciudadano". La documentación necesaria que garantice el cumplimiento de las disposiciones legales contenidas en la Ley 1712 de 2014</t>
  </si>
  <si>
    <t>Acción</t>
  </si>
  <si>
    <t xml:space="preserve">Lidera y consolida - Subgerencia Administrativa y Financiera
Todos los procesos
</t>
  </si>
  <si>
    <t>Tareas compartidas</t>
  </si>
  <si>
    <t>Tareas compartidas
2022</t>
  </si>
  <si>
    <t>implementar  planes  de  seguridad y privacidad de la información, seguridad y publicidad de la información y  plan de tratamiento de riesgo.</t>
  </si>
  <si>
    <t>Planes en ejecución, control y seguimiento
Informe trimestral</t>
  </si>
  <si>
    <t>Ejecutar los proyectos de inversión en el marco del plan de acción Institucional vigencia 2022 y el Plan de Acción Estratégico  aprobado conforme al  Plan Estratégico regional y al Plan Regional de Ejecución, en el marco de los hechos regionales del Plan Estratégico Regional,   que orienten  el desarrollo económico y social de la región a nivel regional, nacional e internacional.</t>
  </si>
  <si>
    <t>Acciones no programas o no aplican en el período</t>
  </si>
  <si>
    <t xml:space="preserve">
Tablas de Control de Acceso TCA diseñadas e implementadas
</t>
  </si>
  <si>
    <t>Lidera Subgerencia Administrativa y Financiera</t>
  </si>
  <si>
    <t>Relación de procesos adelantados y publicados</t>
  </si>
  <si>
    <t>Informes de  verificación del cumplimiento de la implementación  y su publicación</t>
  </si>
  <si>
    <t xml:space="preserve">Informes de seguimiento y recomendaciones de ajuste </t>
  </si>
  <si>
    <t xml:space="preserve">Informes presentados
</t>
  </si>
  <si>
    <t xml:space="preserve">Todos los Procesos 
</t>
  </si>
  <si>
    <t>Servidores Públicos Sensibilizados</t>
  </si>
  <si>
    <t xml:space="preserve">Actas reunión, socializaciones.
Análisis de la percepción y compromiso de los servidores públicos </t>
  </si>
  <si>
    <t>Realizar las gestiones necesarias ante el Departamento Nacional de Planeación, para acceder a los registros y configuración de la entidad de SUIFP territorio y SUIFP regalías, que permita la presentación y gestión de proyectos para acceder a recursos de regalías y del presupuesto nacional</t>
  </si>
  <si>
    <t>Entidad configurada  en las plataformas SUIFP territorio y SUIFP regalías</t>
  </si>
  <si>
    <t>Armenia Quindío, Abril 29 de 2022</t>
  </si>
  <si>
    <t>Establecer los mecanismos para el control legal y técnico de los bienes y servicios de la entidad, estructurando mediante la  Identificación, caracterización, mantenimiento, custodia y disposición  de los bienes materiales, para facilitar  y agilizar el cumplimiento de la misión institucional:
Ingreso y salida de elementos, aseo y cafetería, servicios públicos, eventos y logística, impresos y publicaciones, almacén y suministros, administración de vehículos, caja menor, viáticos, combustible.</t>
  </si>
  <si>
    <t xml:space="preserve">RAP Eje Cafetero
Plan de Acción Institucional vigencia 2022 (ajustado)
articulado con el  MIPG
</t>
  </si>
  <si>
    <t>implementación y seguimiento de los instrumentos archivísticos: plan institucional de archivos - PINAR. TRD, programa de gestión documental, política de gestión documental</t>
  </si>
  <si>
    <t>Proyectar los actos  administrativos relacionados con la gestión documental  para el correcto  funcionamiento de la entidad</t>
  </si>
  <si>
    <t xml:space="preserve">Actos Administrativos
</t>
  </si>
  <si>
    <t xml:space="preserve">Informes  Indicadores de gestión evaluados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</si>
</sst>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
  </numFmts>
  <fonts count="40">
    <font>
      <sz val="11"/>
      <color theme="1"/>
      <name val="Calibri"/>
      <family val="2"/>
      <scheme val="minor"/>
    </font>
    <font>
      <b/>
      <sz val="12"/>
      <color theme="1"/>
      <name val="Arial"/>
      <family val="2"/>
    </font>
    <font>
      <sz val="12"/>
      <color theme="1"/>
      <name val="Arial"/>
      <family val="2"/>
    </font>
    <font>
      <b/>
      <sz val="18"/>
      <color theme="1"/>
      <name val="Arial"/>
      <family val="2"/>
    </font>
    <font>
      <b/>
      <sz val="18"/>
      <color theme="1"/>
      <name val="Calibri"/>
      <family val="2"/>
      <scheme val="minor"/>
    </font>
    <font>
      <sz val="11"/>
      <color theme="1"/>
      <name val="Arial"/>
      <family val="2"/>
    </font>
    <font>
      <u/>
      <sz val="11"/>
      <color theme="10"/>
      <name val="Calibri"/>
      <family val="2"/>
      <scheme val="minor"/>
    </font>
    <font>
      <b/>
      <sz val="10"/>
      <color theme="1"/>
      <name val="Arial"/>
      <family val="2"/>
    </font>
    <font>
      <sz val="10"/>
      <color theme="1"/>
      <name val="Arial"/>
      <family val="2"/>
    </font>
    <font>
      <sz val="10"/>
      <name val="Arial"/>
      <family val="2"/>
    </font>
    <font>
      <sz val="11"/>
      <color theme="1"/>
      <name val="Calibri"/>
      <family val="2"/>
      <scheme val="minor"/>
    </font>
    <font>
      <sz val="12"/>
      <color theme="1"/>
      <name val="Georgia"/>
      <family val="1"/>
    </font>
    <font>
      <b/>
      <sz val="12"/>
      <color theme="1"/>
      <name val="Georgia"/>
      <family val="1"/>
    </font>
    <font>
      <sz val="12"/>
      <name val="Arial"/>
      <family val="2"/>
    </font>
    <font>
      <b/>
      <sz val="12"/>
      <name val="Arial"/>
      <family val="2"/>
    </font>
    <font>
      <b/>
      <sz val="16"/>
      <color theme="1"/>
      <name val="Arial"/>
      <family val="2"/>
    </font>
    <font>
      <sz val="9"/>
      <color indexed="81"/>
      <name val="Tahoma"/>
      <family val="2"/>
    </font>
    <font>
      <b/>
      <sz val="9"/>
      <color indexed="81"/>
      <name val="Tahoma"/>
      <family val="2"/>
    </font>
    <font>
      <b/>
      <sz val="12"/>
      <color indexed="81"/>
      <name val="Georgia"/>
      <family val="1"/>
    </font>
    <font>
      <sz val="12"/>
      <color indexed="81"/>
      <name val="Georgia"/>
      <family val="1"/>
    </font>
    <font>
      <b/>
      <sz val="12"/>
      <color indexed="81"/>
      <name val="Gerogia"/>
    </font>
    <font>
      <sz val="12"/>
      <color indexed="81"/>
      <name val="Gerogia"/>
    </font>
    <font>
      <sz val="16"/>
      <name val="Arial"/>
      <family val="2"/>
    </font>
    <font>
      <sz val="14"/>
      <color theme="1"/>
      <name val="Arial"/>
      <family val="2"/>
    </font>
    <font>
      <b/>
      <sz val="14"/>
      <color theme="1"/>
      <name val="Arial"/>
      <family val="2"/>
    </font>
    <font>
      <sz val="28"/>
      <name val="Arial"/>
      <family val="2"/>
    </font>
    <font>
      <b/>
      <sz val="28"/>
      <name val="Arial"/>
      <family val="2"/>
    </font>
    <font>
      <sz val="16"/>
      <color theme="1"/>
      <name val="Arial"/>
      <family val="2"/>
    </font>
    <font>
      <b/>
      <sz val="13"/>
      <color theme="1"/>
      <name val="Arial"/>
      <family val="2"/>
    </font>
    <font>
      <b/>
      <sz val="13"/>
      <name val="Arial"/>
      <family val="2"/>
    </font>
    <font>
      <sz val="13"/>
      <color theme="1"/>
      <name val="Arial"/>
      <family val="2"/>
    </font>
    <font>
      <sz val="14"/>
      <name val="Arial"/>
      <family val="2"/>
    </font>
    <font>
      <sz val="11"/>
      <name val="Calibri"/>
      <family val="2"/>
      <scheme val="minor"/>
    </font>
    <font>
      <b/>
      <sz val="16"/>
      <name val="Arial"/>
      <family val="2"/>
    </font>
    <font>
      <sz val="12"/>
      <color rgb="FFFF0000"/>
      <name val="Arial"/>
      <family val="2"/>
    </font>
    <font>
      <b/>
      <sz val="11"/>
      <color theme="1"/>
      <name val="Arial"/>
      <family val="2"/>
    </font>
    <font>
      <b/>
      <sz val="26"/>
      <color theme="1"/>
      <name val="Arial"/>
      <family val="2"/>
    </font>
    <font>
      <sz val="8"/>
      <color theme="1"/>
      <name val="Arial"/>
      <family val="2"/>
    </font>
    <font>
      <sz val="12"/>
      <color rgb="FF000000"/>
      <name val="Arial"/>
      <family val="2"/>
    </font>
    <font>
      <sz val="14"/>
      <color theme="1"/>
      <name val="Calibri"/>
      <family val="2"/>
      <scheme val="minor"/>
    </font>
  </fonts>
  <fills count="1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00B050"/>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7030A0"/>
        <bgColor indexed="64"/>
      </patternFill>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9" fontId="10" fillId="0" borderId="0" applyFont="0" applyFill="0" applyBorder="0" applyAlignment="0" applyProtection="0"/>
    <xf numFmtId="0" fontId="6" fillId="0" borderId="0" applyNumberFormat="0" applyFill="0" applyBorder="0" applyAlignment="0" applyProtection="0"/>
    <xf numFmtId="9" fontId="10" fillId="0" borderId="0" applyFont="0" applyFill="0" applyBorder="0" applyAlignment="0" applyProtection="0"/>
  </cellStyleXfs>
  <cellXfs count="406">
    <xf numFmtId="0" fontId="0" fillId="0" borderId="0" xfId="0"/>
    <xf numFmtId="0" fontId="2" fillId="0" borderId="0" xfId="0" applyFont="1"/>
    <xf numFmtId="0" fontId="5" fillId="0" borderId="0" xfId="0" applyFont="1" applyAlignment="1">
      <alignment horizontal="justify" vertical="top"/>
    </xf>
    <xf numFmtId="9" fontId="2" fillId="0" borderId="0" xfId="0" applyNumberFormat="1" applyFont="1"/>
    <xf numFmtId="49" fontId="2" fillId="0" borderId="0" xfId="0" applyNumberFormat="1" applyFont="1"/>
    <xf numFmtId="0" fontId="11" fillId="0" borderId="0" xfId="0" applyFont="1"/>
    <xf numFmtId="0" fontId="11" fillId="0" borderId="0" xfId="0" applyFont="1" applyAlignment="1">
      <alignment horizontal="center" vertical="center"/>
    </xf>
    <xf numFmtId="0" fontId="8" fillId="0" borderId="1" xfId="0" applyFont="1" applyFill="1" applyBorder="1" applyAlignment="1">
      <alignment horizontal="justify" vertical="top" wrapText="1"/>
    </xf>
    <xf numFmtId="0" fontId="15" fillId="9" borderId="1" xfId="0" applyFont="1" applyFill="1" applyBorder="1" applyAlignment="1">
      <alignment horizontal="center" vertical="center"/>
    </xf>
    <xf numFmtId="2" fontId="2" fillId="8" borderId="1" xfId="0" applyNumberFormat="1" applyFont="1" applyFill="1" applyBorder="1" applyAlignment="1">
      <alignment horizontal="center" vertical="center"/>
    </xf>
    <xf numFmtId="0" fontId="12" fillId="0" borderId="15" xfId="0" applyFont="1" applyBorder="1" applyAlignment="1">
      <alignment horizontal="center" vertical="center" wrapText="1"/>
    </xf>
    <xf numFmtId="0" fontId="2" fillId="8" borderId="1" xfId="0" applyFont="1" applyFill="1" applyBorder="1" applyAlignment="1">
      <alignment horizontal="justify" vertical="top" wrapText="1"/>
    </xf>
    <xf numFmtId="49" fontId="2" fillId="0" borderId="0" xfId="0" applyNumberFormat="1" applyFont="1" applyAlignment="1">
      <alignment horizontal="justify" vertical="justify"/>
    </xf>
    <xf numFmtId="0" fontId="8" fillId="0" borderId="0" xfId="0" applyFont="1"/>
    <xf numFmtId="0" fontId="7" fillId="0" borderId="1" xfId="0" applyFont="1" applyBorder="1" applyAlignment="1">
      <alignment vertical="top" wrapText="1"/>
    </xf>
    <xf numFmtId="0" fontId="8" fillId="0" borderId="1" xfId="0" applyFont="1" applyBorder="1" applyAlignment="1">
      <alignment vertical="top" wrapText="1"/>
    </xf>
    <xf numFmtId="0" fontId="8" fillId="0" borderId="0" xfId="0" applyFont="1" applyAlignment="1">
      <alignment wrapText="1"/>
    </xf>
    <xf numFmtId="0" fontId="8" fillId="0" borderId="0" xfId="0" applyFont="1" applyAlignment="1">
      <alignment vertical="top"/>
    </xf>
    <xf numFmtId="0" fontId="2" fillId="12" borderId="0" xfId="0" applyFont="1" applyFill="1"/>
    <xf numFmtId="165" fontId="23" fillId="6" borderId="0" xfId="0" applyNumberFormat="1" applyFont="1" applyFill="1"/>
    <xf numFmtId="165" fontId="23" fillId="3" borderId="0" xfId="0" applyNumberFormat="1" applyFont="1" applyFill="1"/>
    <xf numFmtId="0" fontId="25" fillId="13" borderId="1" xfId="0" applyFont="1" applyFill="1" applyBorder="1" applyAlignment="1">
      <alignment horizontal="center" vertical="center" wrapText="1"/>
    </xf>
    <xf numFmtId="0" fontId="27" fillId="2" borderId="1" xfId="0" applyFont="1" applyFill="1" applyBorder="1" applyAlignment="1">
      <alignment horizontal="center" vertical="top" wrapText="1"/>
    </xf>
    <xf numFmtId="0" fontId="26" fillId="5" borderId="1" xfId="0" applyFont="1" applyFill="1" applyBorder="1" applyAlignment="1">
      <alignment horizontal="center" vertical="center" wrapText="1"/>
    </xf>
    <xf numFmtId="0" fontId="1" fillId="5" borderId="1" xfId="0" applyFont="1" applyFill="1" applyBorder="1" applyAlignment="1">
      <alignment horizontal="justify" vertical="top" wrapText="1"/>
    </xf>
    <xf numFmtId="0" fontId="1" fillId="5" borderId="1" xfId="0" applyFont="1" applyFill="1" applyBorder="1" applyAlignment="1">
      <alignment vertical="top" wrapText="1"/>
    </xf>
    <xf numFmtId="165" fontId="24" fillId="5" borderId="3" xfId="0" applyNumberFormat="1" applyFont="1" applyFill="1" applyBorder="1" applyAlignment="1">
      <alignment vertical="center" wrapText="1"/>
    </xf>
    <xf numFmtId="0" fontId="15" fillId="5" borderId="1" xfId="0" applyFont="1" applyFill="1" applyBorder="1" applyAlignment="1">
      <alignment horizontal="center" vertical="center"/>
    </xf>
    <xf numFmtId="0" fontId="1" fillId="5" borderId="2" xfId="0" applyFont="1" applyFill="1" applyBorder="1" applyAlignment="1">
      <alignment horizontal="justify" vertical="top" wrapText="1"/>
    </xf>
    <xf numFmtId="0" fontId="1" fillId="5" borderId="2" xfId="0" applyFont="1" applyFill="1" applyBorder="1" applyAlignment="1">
      <alignment horizontal="left" vertical="top" wrapText="1"/>
    </xf>
    <xf numFmtId="165" fontId="24" fillId="5" borderId="3" xfId="0" applyNumberFormat="1" applyFont="1" applyFill="1" applyBorder="1" applyAlignment="1">
      <alignment horizontal="left" vertical="center" wrapText="1"/>
    </xf>
    <xf numFmtId="0" fontId="26" fillId="5" borderId="1" xfId="0" applyFont="1" applyFill="1" applyBorder="1" applyAlignment="1">
      <alignment horizontal="center" vertical="center"/>
    </xf>
    <xf numFmtId="0" fontId="1" fillId="5" borderId="1" xfId="0" applyFont="1" applyFill="1" applyBorder="1" applyAlignment="1">
      <alignment horizontal="justify" vertical="top"/>
    </xf>
    <xf numFmtId="0" fontId="1" fillId="5" borderId="1" xfId="0" applyFont="1" applyFill="1" applyBorder="1" applyAlignment="1">
      <alignment vertical="top"/>
    </xf>
    <xf numFmtId="165" fontId="24" fillId="5" borderId="3" xfId="0" applyNumberFormat="1" applyFont="1" applyFill="1" applyBorder="1" applyAlignment="1">
      <alignment vertical="center"/>
    </xf>
    <xf numFmtId="0" fontId="1" fillId="5" borderId="2" xfId="0" applyFont="1" applyFill="1" applyBorder="1" applyAlignment="1">
      <alignment vertical="top"/>
    </xf>
    <xf numFmtId="0" fontId="1" fillId="5" borderId="1" xfId="0" applyFont="1" applyFill="1" applyBorder="1" applyAlignment="1">
      <alignment horizontal="centerContinuous" vertical="center" wrapText="1"/>
    </xf>
    <xf numFmtId="0" fontId="1" fillId="5" borderId="2" xfId="0" applyFont="1" applyFill="1" applyBorder="1" applyAlignment="1">
      <alignment horizontal="centerContinuous" vertical="center" wrapText="1"/>
    </xf>
    <xf numFmtId="0" fontId="1" fillId="5" borderId="1" xfId="0" applyFont="1" applyFill="1" applyBorder="1" applyAlignment="1">
      <alignment horizontal="centerContinuous" vertical="center"/>
    </xf>
    <xf numFmtId="0" fontId="2" fillId="3" borderId="3" xfId="0" applyFont="1" applyFill="1" applyBorder="1" applyAlignment="1">
      <alignment horizontal="centerContinuous" vertical="center" wrapText="1"/>
    </xf>
    <xf numFmtId="0" fontId="2" fillId="3" borderId="0" xfId="0" applyFont="1" applyFill="1" applyAlignment="1">
      <alignment horizontal="centerContinuous" vertical="center"/>
    </xf>
    <xf numFmtId="0" fontId="2" fillId="3" borderId="9" xfId="0" applyFont="1" applyFill="1" applyBorder="1" applyAlignment="1">
      <alignment horizontal="centerContinuous" vertical="center" wrapText="1"/>
    </xf>
    <xf numFmtId="0" fontId="2" fillId="3" borderId="1" xfId="0" applyFont="1" applyFill="1" applyBorder="1" applyAlignment="1">
      <alignment horizontal="centerContinuous" vertical="center" wrapText="1"/>
    </xf>
    <xf numFmtId="0" fontId="2" fillId="6" borderId="0" xfId="0" applyFont="1" applyFill="1" applyAlignment="1">
      <alignment horizontal="centerContinuous" vertical="center"/>
    </xf>
    <xf numFmtId="0" fontId="1" fillId="5" borderId="1" xfId="0" applyFont="1" applyFill="1" applyBorder="1" applyAlignment="1">
      <alignment vertical="center" wrapText="1"/>
    </xf>
    <xf numFmtId="0" fontId="2" fillId="3" borderId="3" xfId="0" applyFont="1" applyFill="1" applyBorder="1" applyAlignment="1">
      <alignment horizontal="justify" vertical="top" wrapText="1"/>
    </xf>
    <xf numFmtId="0" fontId="2" fillId="14" borderId="4" xfId="0" applyFont="1" applyFill="1" applyBorder="1" applyAlignment="1">
      <alignment horizontal="center" vertical="top" wrapText="1"/>
    </xf>
    <xf numFmtId="0" fontId="2" fillId="14" borderId="1" xfId="0" applyFont="1" applyFill="1" applyBorder="1" applyAlignment="1">
      <alignment horizontal="center" vertical="top" wrapText="1"/>
    </xf>
    <xf numFmtId="0" fontId="2" fillId="14" borderId="1" xfId="0" applyFont="1" applyFill="1" applyBorder="1" applyAlignment="1">
      <alignment horizontal="justify" vertical="top" wrapText="1"/>
    </xf>
    <xf numFmtId="0" fontId="2" fillId="12" borderId="4" xfId="0" applyFont="1" applyFill="1" applyBorder="1" applyAlignment="1">
      <alignment vertical="top" wrapText="1"/>
    </xf>
    <xf numFmtId="16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top"/>
    </xf>
    <xf numFmtId="0" fontId="2" fillId="3" borderId="1" xfId="0" applyFont="1" applyFill="1" applyBorder="1" applyAlignment="1">
      <alignment horizontal="center" vertical="top" wrapText="1"/>
    </xf>
    <xf numFmtId="0" fontId="2" fillId="12" borderId="1" xfId="0" applyFont="1" applyFill="1" applyBorder="1" applyAlignment="1">
      <alignment horizontal="justify" vertical="top" wrapText="1"/>
    </xf>
    <xf numFmtId="0" fontId="2" fillId="3" borderId="7" xfId="0" applyFont="1" applyFill="1" applyBorder="1" applyAlignment="1">
      <alignment horizontal="justify" vertical="top" wrapText="1"/>
    </xf>
    <xf numFmtId="0" fontId="13" fillId="3" borderId="1" xfId="0" applyFont="1" applyFill="1" applyBorder="1" applyAlignment="1">
      <alignment horizontal="justify" vertical="top" wrapText="1"/>
    </xf>
    <xf numFmtId="0" fontId="13" fillId="3" borderId="1" xfId="0" applyFont="1" applyFill="1" applyBorder="1" applyAlignment="1">
      <alignment horizontal="center" vertical="top"/>
    </xf>
    <xf numFmtId="0" fontId="13" fillId="3" borderId="1" xfId="0" applyFont="1" applyFill="1" applyBorder="1" applyAlignment="1">
      <alignment horizontal="center" vertical="top" wrapText="1"/>
    </xf>
    <xf numFmtId="0" fontId="13" fillId="3" borderId="7" xfId="0" applyFont="1" applyFill="1" applyBorder="1" applyAlignment="1">
      <alignment horizontal="justify" vertical="top" wrapText="1"/>
    </xf>
    <xf numFmtId="14" fontId="2" fillId="3" borderId="1" xfId="0" applyNumberFormat="1" applyFont="1" applyFill="1" applyBorder="1" applyAlignment="1">
      <alignment horizontal="center" vertical="center"/>
    </xf>
    <xf numFmtId="0" fontId="1" fillId="5" borderId="2" xfId="0" applyFont="1" applyFill="1" applyBorder="1" applyAlignment="1">
      <alignment horizontal="left" vertical="center" wrapText="1"/>
    </xf>
    <xf numFmtId="0" fontId="1" fillId="5" borderId="3" xfId="0" applyFont="1" applyFill="1" applyBorder="1" applyAlignment="1">
      <alignment horizontal="left" vertical="center" wrapText="1"/>
    </xf>
    <xf numFmtId="0" fontId="2" fillId="3" borderId="1" xfId="0" applyFont="1" applyFill="1" applyBorder="1" applyAlignment="1">
      <alignment horizontal="justify" vertical="top"/>
    </xf>
    <xf numFmtId="0" fontId="2" fillId="3" borderId="3" xfId="0" applyFont="1" applyFill="1" applyBorder="1" applyAlignment="1">
      <alignment horizontal="justify" vertical="top"/>
    </xf>
    <xf numFmtId="0" fontId="13" fillId="3" borderId="3" xfId="0" applyFont="1" applyFill="1" applyBorder="1" applyAlignment="1">
      <alignment horizontal="justify" vertical="top"/>
    </xf>
    <xf numFmtId="14" fontId="2" fillId="3" borderId="4" xfId="0" applyNumberFormat="1" applyFont="1" applyFill="1" applyBorder="1" applyAlignment="1">
      <alignment horizontal="center" vertical="center"/>
    </xf>
    <xf numFmtId="0" fontId="1" fillId="5" borderId="2" xfId="0" applyFont="1" applyFill="1" applyBorder="1" applyAlignment="1">
      <alignment horizontal="justify" vertical="top"/>
    </xf>
    <xf numFmtId="0" fontId="1" fillId="5" borderId="2" xfId="0" applyFont="1" applyFill="1" applyBorder="1" applyAlignment="1">
      <alignment vertical="center"/>
    </xf>
    <xf numFmtId="0" fontId="1" fillId="5" borderId="3" xfId="0" applyFont="1" applyFill="1" applyBorder="1" applyAlignment="1">
      <alignment vertical="center"/>
    </xf>
    <xf numFmtId="0" fontId="2" fillId="3" borderId="1" xfId="0" applyFont="1" applyFill="1" applyBorder="1" applyAlignment="1">
      <alignment vertical="top" wrapText="1"/>
    </xf>
    <xf numFmtId="0" fontId="2" fillId="6" borderId="0" xfId="0" applyFont="1" applyFill="1" applyAlignment="1">
      <alignment horizontal="justify" vertical="top"/>
    </xf>
    <xf numFmtId="0" fontId="2" fillId="6" borderId="0" xfId="0" applyFont="1" applyFill="1" applyAlignment="1">
      <alignment horizontal="center" vertical="top"/>
    </xf>
    <xf numFmtId="0" fontId="2" fillId="6" borderId="0" xfId="0" applyFont="1" applyFill="1" applyAlignment="1">
      <alignment vertical="top"/>
    </xf>
    <xf numFmtId="0" fontId="2" fillId="6" borderId="0" xfId="0" applyFont="1" applyFill="1"/>
    <xf numFmtId="0" fontId="2" fillId="12" borderId="0" xfId="0" applyFont="1" applyFill="1" applyAlignment="1">
      <alignment horizontal="justify" vertical="top"/>
    </xf>
    <xf numFmtId="0" fontId="2" fillId="3" borderId="0" xfId="0" applyFont="1" applyFill="1" applyAlignment="1">
      <alignment horizontal="justify" vertical="top"/>
    </xf>
    <xf numFmtId="0" fontId="2" fillId="3" borderId="0" xfId="0" applyFont="1" applyFill="1" applyAlignment="1">
      <alignment horizontal="center" vertical="top"/>
    </xf>
    <xf numFmtId="0" fontId="2" fillId="3" borderId="0" xfId="0" applyFont="1" applyFill="1" applyAlignment="1">
      <alignment vertical="top"/>
    </xf>
    <xf numFmtId="0" fontId="2" fillId="3" borderId="0" xfId="0" applyFont="1" applyFill="1"/>
    <xf numFmtId="0" fontId="28" fillId="2" borderId="6" xfId="0" applyFont="1" applyFill="1" applyBorder="1" applyAlignment="1">
      <alignment horizontal="center" vertical="center" wrapText="1"/>
    </xf>
    <xf numFmtId="0" fontId="28" fillId="2" borderId="6" xfId="0" applyFont="1" applyFill="1" applyBorder="1" applyAlignment="1">
      <alignment horizontal="center" vertical="center"/>
    </xf>
    <xf numFmtId="0" fontId="28" fillId="2" borderId="17" xfId="0" applyFont="1" applyFill="1" applyBorder="1" applyAlignment="1">
      <alignment horizontal="center" vertical="center"/>
    </xf>
    <xf numFmtId="0" fontId="29" fillId="13" borderId="6" xfId="0" applyFont="1" applyFill="1" applyBorder="1" applyAlignment="1">
      <alignment horizontal="center" vertical="center" wrapText="1"/>
    </xf>
    <xf numFmtId="0" fontId="28" fillId="3" borderId="6" xfId="0" applyFont="1" applyFill="1" applyBorder="1" applyAlignment="1">
      <alignment horizontal="center" vertical="center" wrapText="1"/>
    </xf>
    <xf numFmtId="0" fontId="28" fillId="3" borderId="6" xfId="0" applyFont="1" applyFill="1" applyBorder="1" applyAlignment="1">
      <alignment horizontal="centerContinuous" vertical="center" wrapText="1"/>
    </xf>
    <xf numFmtId="0" fontId="28" fillId="3" borderId="6" xfId="0" applyFont="1" applyFill="1" applyBorder="1" applyAlignment="1">
      <alignment horizontal="center" vertical="center"/>
    </xf>
    <xf numFmtId="0" fontId="28" fillId="12" borderId="6" xfId="0" applyFont="1" applyFill="1" applyBorder="1" applyAlignment="1">
      <alignment horizontal="center" vertical="center"/>
    </xf>
    <xf numFmtId="165" fontId="28" fillId="3" borderId="9" xfId="0" applyNumberFormat="1" applyFont="1" applyFill="1" applyBorder="1" applyAlignment="1">
      <alignment horizontal="center" vertical="center" wrapText="1"/>
    </xf>
    <xf numFmtId="9" fontId="28" fillId="8" borderId="1" xfId="0" applyNumberFormat="1" applyFont="1" applyFill="1" applyBorder="1" applyAlignment="1">
      <alignment horizontal="center" vertical="center" wrapText="1"/>
    </xf>
    <xf numFmtId="49" fontId="28" fillId="8" borderId="1" xfId="0" applyNumberFormat="1" applyFont="1" applyFill="1" applyBorder="1" applyAlignment="1">
      <alignment horizontal="centerContinuous" vertical="center" wrapText="1"/>
    </xf>
    <xf numFmtId="49" fontId="28" fillId="8" borderId="1" xfId="0" applyNumberFormat="1" applyFont="1" applyFill="1" applyBorder="1" applyAlignment="1">
      <alignment horizontal="center" vertical="center" wrapText="1"/>
    </xf>
    <xf numFmtId="0" fontId="30" fillId="0" borderId="0" xfId="0" applyFont="1"/>
    <xf numFmtId="9" fontId="23" fillId="8" borderId="1" xfId="0" applyNumberFormat="1" applyFont="1" applyFill="1" applyBorder="1" applyAlignment="1">
      <alignment horizontal="center" vertical="center"/>
    </xf>
    <xf numFmtId="2" fontId="23" fillId="8" borderId="1" xfId="0" applyNumberFormat="1" applyFont="1" applyFill="1" applyBorder="1" applyAlignment="1">
      <alignment horizontal="center" vertical="center"/>
    </xf>
    <xf numFmtId="9" fontId="23" fillId="0" borderId="0" xfId="0" applyNumberFormat="1" applyFont="1"/>
    <xf numFmtId="9" fontId="23" fillId="0" borderId="0" xfId="0" applyNumberFormat="1" applyFont="1" applyAlignment="1">
      <alignment horizontal="center" vertical="center"/>
    </xf>
    <xf numFmtId="0" fontId="27" fillId="2" borderId="1" xfId="0" applyFont="1" applyFill="1" applyBorder="1" applyAlignment="1">
      <alignment horizontal="center" vertical="top"/>
    </xf>
    <xf numFmtId="0" fontId="2" fillId="3" borderId="1" xfId="0" applyFont="1" applyFill="1" applyBorder="1" applyAlignment="1">
      <alignment horizontal="centerContinuous" vertical="center"/>
    </xf>
    <xf numFmtId="9" fontId="2" fillId="3" borderId="1" xfId="0" applyNumberFormat="1" applyFont="1" applyFill="1" applyBorder="1" applyAlignment="1">
      <alignment horizontal="centerContinuous" vertical="center" wrapText="1"/>
    </xf>
    <xf numFmtId="0" fontId="13" fillId="3" borderId="1" xfId="0" applyFont="1" applyFill="1" applyBorder="1" applyAlignment="1">
      <alignment vertical="top" wrapText="1"/>
    </xf>
    <xf numFmtId="0" fontId="9" fillId="3" borderId="1" xfId="0" applyFont="1" applyFill="1" applyBorder="1" applyAlignment="1">
      <alignment horizontal="justify" vertical="top" wrapText="1"/>
    </xf>
    <xf numFmtId="9" fontId="2" fillId="3" borderId="3" xfId="0" applyNumberFormat="1" applyFont="1" applyFill="1" applyBorder="1" applyAlignment="1">
      <alignment horizontal="centerContinuous" vertical="center" wrapText="1"/>
    </xf>
    <xf numFmtId="9" fontId="2" fillId="3" borderId="7" xfId="0" applyNumberFormat="1" applyFont="1" applyFill="1" applyBorder="1" applyAlignment="1">
      <alignment horizontal="centerContinuous" vertical="center" wrapText="1"/>
    </xf>
    <xf numFmtId="49" fontId="2" fillId="3" borderId="7" xfId="0" applyNumberFormat="1" applyFont="1" applyFill="1" applyBorder="1" applyAlignment="1">
      <alignment horizontal="centerContinuous" vertical="center" wrapText="1"/>
    </xf>
    <xf numFmtId="9" fontId="2" fillId="3" borderId="3" xfId="0" applyNumberFormat="1" applyFont="1" applyFill="1" applyBorder="1" applyAlignment="1">
      <alignment horizontal="centerContinuous" vertical="center"/>
    </xf>
    <xf numFmtId="9" fontId="13" fillId="3" borderId="3" xfId="0" applyNumberFormat="1" applyFont="1" applyFill="1" applyBorder="1" applyAlignment="1">
      <alignment horizontal="centerContinuous" vertical="center"/>
    </xf>
    <xf numFmtId="0" fontId="13" fillId="3" borderId="1" xfId="0" applyFont="1" applyFill="1" applyBorder="1" applyAlignment="1">
      <alignment horizontal="justify" vertical="top"/>
    </xf>
    <xf numFmtId="164" fontId="13" fillId="3" borderId="1" xfId="0" applyNumberFormat="1" applyFont="1" applyFill="1" applyBorder="1" applyAlignment="1">
      <alignment horizontal="center" vertical="center" wrapText="1"/>
    </xf>
    <xf numFmtId="0" fontId="13" fillId="12" borderId="1" xfId="0" applyFont="1" applyFill="1" applyBorder="1" applyAlignment="1">
      <alignment horizontal="justify" vertical="top" wrapText="1"/>
    </xf>
    <xf numFmtId="9" fontId="13" fillId="3" borderId="9" xfId="0" applyNumberFormat="1" applyFont="1" applyFill="1" applyBorder="1" applyAlignment="1">
      <alignment horizontal="centerContinuous" vertical="center" wrapText="1"/>
    </xf>
    <xf numFmtId="0" fontId="13" fillId="3" borderId="6" xfId="0" applyFont="1" applyFill="1" applyBorder="1" applyAlignment="1">
      <alignment horizontal="justify" vertical="top"/>
    </xf>
    <xf numFmtId="165" fontId="31" fillId="4" borderId="1" xfId="0" applyNumberFormat="1" applyFont="1" applyFill="1" applyBorder="1" applyAlignment="1">
      <alignment horizontal="center" vertical="center" wrapText="1"/>
    </xf>
    <xf numFmtId="49" fontId="13" fillId="3" borderId="9" xfId="0" applyNumberFormat="1" applyFont="1" applyFill="1" applyBorder="1" applyAlignment="1">
      <alignment horizontal="centerContinuous" vertical="center" wrapText="1"/>
    </xf>
    <xf numFmtId="0" fontId="13" fillId="3" borderId="1" xfId="0" applyFont="1" applyFill="1" applyBorder="1" applyAlignment="1">
      <alignment vertical="top"/>
    </xf>
    <xf numFmtId="9" fontId="2" fillId="3" borderId="9" xfId="0" applyNumberFormat="1" applyFont="1" applyFill="1" applyBorder="1" applyAlignment="1">
      <alignment horizontal="centerContinuous" vertical="center" wrapText="1"/>
    </xf>
    <xf numFmtId="9" fontId="2" fillId="3" borderId="1" xfId="0" applyNumberFormat="1" applyFont="1" applyFill="1" applyBorder="1" applyAlignment="1">
      <alignment horizontal="centerContinuous" vertical="center"/>
    </xf>
    <xf numFmtId="9" fontId="2" fillId="3" borderId="9" xfId="0" applyNumberFormat="1" applyFont="1" applyFill="1" applyBorder="1" applyAlignment="1">
      <alignment horizontal="centerContinuous" vertical="center"/>
    </xf>
    <xf numFmtId="0" fontId="33" fillId="13" borderId="18" xfId="0" applyFont="1" applyFill="1" applyBorder="1" applyAlignment="1">
      <alignment horizontal="center" vertical="center" wrapText="1"/>
    </xf>
    <xf numFmtId="0" fontId="27" fillId="0" borderId="0" xfId="0" applyFont="1"/>
    <xf numFmtId="0" fontId="2" fillId="12" borderId="1" xfId="0" applyFont="1" applyFill="1" applyBorder="1" applyAlignment="1">
      <alignment horizontal="left" vertical="top" wrapText="1"/>
    </xf>
    <xf numFmtId="0" fontId="8" fillId="0" borderId="1" xfId="0" applyFont="1" applyBorder="1" applyAlignment="1">
      <alignment horizontal="justify" vertical="top" wrapText="1"/>
    </xf>
    <xf numFmtId="0" fontId="0" fillId="0" borderId="15" xfId="0" applyBorder="1" applyAlignment="1">
      <alignment horizontal="center" vertical="center" wrapText="1"/>
    </xf>
    <xf numFmtId="0" fontId="7" fillId="10" borderId="1" xfId="0" applyFont="1" applyFill="1" applyBorder="1" applyAlignment="1">
      <alignment horizontal="center" vertical="center" wrapText="1"/>
    </xf>
    <xf numFmtId="0" fontId="7" fillId="10" borderId="1" xfId="0" applyFont="1" applyFill="1" applyBorder="1" applyAlignment="1">
      <alignment horizontal="center" vertical="center"/>
    </xf>
    <xf numFmtId="0" fontId="5" fillId="0" borderId="0" xfId="0" applyFont="1" applyAlignment="1">
      <alignment horizontal="center" vertical="top"/>
    </xf>
    <xf numFmtId="0" fontId="7" fillId="0" borderId="4" xfId="0" applyFont="1" applyBorder="1" applyAlignment="1">
      <alignment vertical="top" wrapText="1"/>
    </xf>
    <xf numFmtId="9" fontId="13" fillId="3" borderId="1" xfId="0" applyNumberFormat="1" applyFont="1" applyFill="1" applyBorder="1" applyAlignment="1">
      <alignment horizontal="centerContinuous" vertical="center" wrapText="1"/>
    </xf>
    <xf numFmtId="0" fontId="13" fillId="3" borderId="1" xfId="0" applyFont="1" applyFill="1" applyBorder="1" applyAlignment="1">
      <alignment horizontal="centerContinuous" vertical="center" wrapText="1"/>
    </xf>
    <xf numFmtId="14" fontId="13" fillId="3" borderId="1" xfId="0" applyNumberFormat="1" applyFont="1" applyFill="1" applyBorder="1" applyAlignment="1">
      <alignment horizontal="center" vertical="center"/>
    </xf>
    <xf numFmtId="1" fontId="13" fillId="3" borderId="3" xfId="0" applyNumberFormat="1" applyFont="1" applyFill="1" applyBorder="1" applyAlignment="1">
      <alignment horizontal="centerContinuous" vertical="center" wrapText="1"/>
    </xf>
    <xf numFmtId="14" fontId="13" fillId="3" borderId="4" xfId="0" applyNumberFormat="1" applyFont="1" applyFill="1" applyBorder="1" applyAlignment="1">
      <alignment horizontal="center" vertical="center"/>
    </xf>
    <xf numFmtId="0" fontId="2" fillId="0" borderId="0" xfId="0" applyFont="1" applyAlignment="1">
      <alignment wrapText="1"/>
    </xf>
    <xf numFmtId="0" fontId="8" fillId="0" borderId="1" xfId="0" applyFont="1" applyBorder="1" applyAlignment="1">
      <alignment horizontal="justify" vertical="top"/>
    </xf>
    <xf numFmtId="0" fontId="8" fillId="0" borderId="0" xfId="0" applyFont="1" applyAlignment="1">
      <alignment horizontal="justify" vertical="top"/>
    </xf>
    <xf numFmtId="0" fontId="7" fillId="6" borderId="0" xfId="0" applyFont="1" applyFill="1" applyBorder="1" applyAlignment="1">
      <alignment horizontal="center" vertical="center" wrapText="1"/>
    </xf>
    <xf numFmtId="0" fontId="15" fillId="6" borderId="0" xfId="0" applyFont="1" applyFill="1" applyBorder="1" applyAlignment="1">
      <alignment horizontal="center" vertical="center"/>
    </xf>
    <xf numFmtId="0" fontId="11" fillId="6" borderId="0" xfId="0" applyFont="1" applyFill="1" applyBorder="1" applyAlignment="1">
      <alignment horizontal="center" vertical="center"/>
    </xf>
    <xf numFmtId="0" fontId="34" fillId="6" borderId="0" xfId="0" applyFont="1" applyFill="1" applyAlignment="1">
      <alignment horizontal="justify" vertical="top"/>
    </xf>
    <xf numFmtId="0" fontId="34" fillId="6" borderId="0" xfId="0" applyFont="1" applyFill="1" applyAlignment="1">
      <alignment horizontal="centerContinuous" vertical="center"/>
    </xf>
    <xf numFmtId="0" fontId="34" fillId="6" borderId="0" xfId="0" applyFont="1" applyFill="1" applyAlignment="1">
      <alignment vertical="top"/>
    </xf>
    <xf numFmtId="0" fontId="2" fillId="3" borderId="1" xfId="0" applyFont="1" applyFill="1" applyBorder="1" applyAlignment="1">
      <alignment horizontal="justify" vertical="center"/>
    </xf>
    <xf numFmtId="0" fontId="5" fillId="14" borderId="4" xfId="0" applyFont="1" applyFill="1" applyBorder="1" applyAlignment="1">
      <alignment horizontal="center" vertical="top" wrapText="1"/>
    </xf>
    <xf numFmtId="165" fontId="23" fillId="4" borderId="4" xfId="0" applyNumberFormat="1" applyFont="1" applyFill="1" applyBorder="1" applyAlignment="1">
      <alignment horizontal="center" vertical="center"/>
    </xf>
    <xf numFmtId="14" fontId="2" fillId="3" borderId="1" xfId="0" applyNumberFormat="1" applyFont="1" applyFill="1" applyBorder="1" applyAlignment="1">
      <alignment horizontal="center" vertical="top" wrapText="1"/>
    </xf>
    <xf numFmtId="0" fontId="2" fillId="0" borderId="1" xfId="0" applyFont="1" applyBorder="1"/>
    <xf numFmtId="1" fontId="2" fillId="0" borderId="1" xfId="0" applyNumberFormat="1" applyFont="1" applyBorder="1"/>
    <xf numFmtId="1" fontId="23" fillId="0" borderId="1" xfId="0" applyNumberFormat="1" applyFont="1" applyBorder="1"/>
    <xf numFmtId="0" fontId="23" fillId="0" borderId="1" xfId="0" applyFont="1" applyBorder="1"/>
    <xf numFmtId="9" fontId="23" fillId="0" borderId="1" xfId="0" applyNumberFormat="1" applyFont="1" applyBorder="1"/>
    <xf numFmtId="9" fontId="2" fillId="3" borderId="1" xfId="0" applyNumberFormat="1" applyFont="1" applyFill="1" applyBorder="1" applyAlignment="1">
      <alignment horizontal="center" vertical="top" wrapText="1"/>
    </xf>
    <xf numFmtId="0" fontId="0" fillId="14" borderId="1" xfId="0" applyFill="1" applyBorder="1" applyAlignment="1">
      <alignment vertical="top" wrapText="1"/>
    </xf>
    <xf numFmtId="0" fontId="13" fillId="3" borderId="3" xfId="0" applyFont="1" applyFill="1" applyBorder="1" applyAlignment="1">
      <alignment horizontal="justify" vertical="top" wrapText="1"/>
    </xf>
    <xf numFmtId="164" fontId="2" fillId="3" borderId="1" xfId="0" applyNumberFormat="1" applyFont="1" applyFill="1" applyBorder="1" applyAlignment="1">
      <alignment vertical="top"/>
    </xf>
    <xf numFmtId="9" fontId="13" fillId="12" borderId="3" xfId="0" applyNumberFormat="1" applyFont="1" applyFill="1" applyBorder="1" applyAlignment="1">
      <alignment horizontal="centerContinuous" vertical="center" wrapText="1"/>
    </xf>
    <xf numFmtId="0" fontId="13" fillId="12" borderId="6" xfId="0" applyFont="1" applyFill="1" applyBorder="1" applyAlignment="1">
      <alignment vertical="top" wrapText="1"/>
    </xf>
    <xf numFmtId="0" fontId="13" fillId="12" borderId="3" xfId="0" applyFont="1" applyFill="1" applyBorder="1" applyAlignment="1">
      <alignment horizontal="centerContinuous" vertical="center" wrapText="1"/>
    </xf>
    <xf numFmtId="0" fontId="13" fillId="12" borderId="1" xfId="0" applyFont="1" applyFill="1" applyBorder="1" applyAlignment="1">
      <alignment vertical="top" wrapText="1"/>
    </xf>
    <xf numFmtId="9" fontId="23" fillId="0" borderId="1" xfId="0" applyNumberFormat="1" applyFont="1" applyBorder="1" applyAlignment="1">
      <alignment horizontal="center" vertical="center"/>
    </xf>
    <xf numFmtId="0" fontId="2" fillId="3" borderId="4"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4" xfId="0" applyFont="1" applyFill="1" applyBorder="1" applyAlignment="1">
      <alignment horizontal="center" vertical="top"/>
    </xf>
    <xf numFmtId="0" fontId="2" fillId="3" borderId="6" xfId="0" applyFont="1" applyFill="1" applyBorder="1" applyAlignment="1">
      <alignment horizontal="center" vertical="top"/>
    </xf>
    <xf numFmtId="0" fontId="27" fillId="2" borderId="4" xfId="0" applyFont="1" applyFill="1" applyBorder="1" applyAlignment="1">
      <alignment horizontal="center" vertical="top"/>
    </xf>
    <xf numFmtId="0" fontId="27" fillId="2" borderId="4" xfId="0" applyFont="1" applyFill="1" applyBorder="1" applyAlignment="1">
      <alignment horizontal="justify" vertical="top" wrapText="1"/>
    </xf>
    <xf numFmtId="0" fontId="27" fillId="2" borderId="5" xfId="0" applyFont="1" applyFill="1" applyBorder="1" applyAlignment="1">
      <alignment horizontal="justify" vertical="top" wrapText="1"/>
    </xf>
    <xf numFmtId="0" fontId="13" fillId="3" borderId="4" xfId="0" applyFont="1" applyFill="1" applyBorder="1" applyAlignment="1">
      <alignment horizontal="center" vertical="top"/>
    </xf>
    <xf numFmtId="0" fontId="2" fillId="3" borderId="4" xfId="0" applyFont="1" applyFill="1" applyBorder="1" applyAlignment="1">
      <alignment horizontal="justify" vertical="top" wrapText="1"/>
    </xf>
    <xf numFmtId="0" fontId="2" fillId="3" borderId="4" xfId="0" applyFont="1" applyFill="1" applyBorder="1" applyAlignment="1">
      <alignment horizontal="justify" vertical="top"/>
    </xf>
    <xf numFmtId="0" fontId="2" fillId="12" borderId="4" xfId="0" applyFont="1" applyFill="1" applyBorder="1" applyAlignment="1">
      <alignment horizontal="justify" vertical="top" wrapText="1"/>
    </xf>
    <xf numFmtId="0" fontId="2" fillId="12" borderId="6" xfId="0" applyFont="1" applyFill="1" applyBorder="1" applyAlignment="1">
      <alignment horizontal="justify" vertical="top" wrapText="1"/>
    </xf>
    <xf numFmtId="164" fontId="2" fillId="3" borderId="4"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13" fillId="3" borderId="4" xfId="0" applyFont="1" applyFill="1" applyBorder="1" applyAlignment="1">
      <alignment horizontal="justify" vertical="top" wrapText="1"/>
    </xf>
    <xf numFmtId="0" fontId="25" fillId="13" borderId="4" xfId="0" applyFont="1" applyFill="1" applyBorder="1" applyAlignment="1">
      <alignment horizontal="center" vertical="center" wrapText="1"/>
    </xf>
    <xf numFmtId="0" fontId="23" fillId="0" borderId="0" xfId="0" applyFont="1" applyAlignment="1">
      <alignment horizontal="center" vertical="top"/>
    </xf>
    <xf numFmtId="0" fontId="2" fillId="3" borderId="6" xfId="0" applyFont="1" applyFill="1" applyBorder="1" applyAlignment="1">
      <alignment horizontal="justify" vertical="top"/>
    </xf>
    <xf numFmtId="0" fontId="27" fillId="2" borderId="1" xfId="0" applyFont="1" applyFill="1" applyBorder="1" applyAlignment="1">
      <alignment horizontal="justify" vertical="top" wrapText="1"/>
    </xf>
    <xf numFmtId="0" fontId="27" fillId="2" borderId="4" xfId="0" applyFont="1" applyFill="1" applyBorder="1" applyAlignment="1">
      <alignment horizontal="center" vertical="top" wrapText="1"/>
    </xf>
    <xf numFmtId="0" fontId="27" fillId="2" borderId="5" xfId="0" applyFont="1" applyFill="1" applyBorder="1" applyAlignment="1">
      <alignment horizontal="center" vertical="top" wrapText="1"/>
    </xf>
    <xf numFmtId="0" fontId="2" fillId="3" borderId="1" xfId="0" applyFont="1" applyFill="1" applyBorder="1" applyAlignment="1">
      <alignment horizontal="justify" vertical="top" wrapText="1"/>
    </xf>
    <xf numFmtId="0" fontId="2" fillId="3" borderId="6" xfId="0" applyFont="1" applyFill="1" applyBorder="1" applyAlignment="1">
      <alignment horizontal="justify" vertical="top" wrapText="1"/>
    </xf>
    <xf numFmtId="164" fontId="13" fillId="3" borderId="4" xfId="0" applyNumberFormat="1" applyFont="1" applyFill="1" applyBorder="1" applyAlignment="1">
      <alignment horizontal="center" vertical="center" wrapText="1"/>
    </xf>
    <xf numFmtId="0" fontId="27" fillId="5" borderId="1" xfId="0" applyFont="1" applyFill="1" applyBorder="1" applyAlignment="1">
      <alignment horizontal="justify" vertical="top" wrapText="1"/>
    </xf>
    <xf numFmtId="0" fontId="1" fillId="10" borderId="1" xfId="0" applyFont="1" applyFill="1" applyBorder="1" applyAlignment="1">
      <alignment horizontal="center" vertical="center" wrapText="1"/>
    </xf>
    <xf numFmtId="0" fontId="25" fillId="6" borderId="0" xfId="0" applyFont="1" applyFill="1" applyAlignment="1">
      <alignment horizontal="center" vertical="center"/>
    </xf>
    <xf numFmtId="0" fontId="8" fillId="0" borderId="6"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2" fillId="0" borderId="0" xfId="0" applyFont="1" applyAlignment="1">
      <alignment horizontal="center" vertical="center"/>
    </xf>
    <xf numFmtId="0" fontId="35" fillId="0" borderId="1" xfId="0" applyFont="1" applyBorder="1" applyAlignment="1">
      <alignment horizontal="center" vertical="center"/>
    </xf>
    <xf numFmtId="0" fontId="5" fillId="0" borderId="1" xfId="0" applyFont="1" applyBorder="1" applyAlignment="1">
      <alignment horizontal="justify" vertical="top"/>
    </xf>
    <xf numFmtId="0" fontId="5" fillId="0" borderId="1" xfId="0" applyFont="1" applyBorder="1" applyAlignment="1">
      <alignment horizontal="justify" vertical="top" wrapText="1"/>
    </xf>
    <xf numFmtId="0" fontId="0" fillId="0" borderId="6" xfId="0" applyFont="1" applyBorder="1" applyAlignment="1">
      <alignment horizontal="justify" vertical="top" wrapText="1"/>
    </xf>
    <xf numFmtId="0" fontId="11" fillId="0" borderId="0" xfId="0" applyFont="1" applyAlignment="1">
      <alignment horizontal="justify" vertical="top" wrapText="1"/>
    </xf>
    <xf numFmtId="0" fontId="5" fillId="0" borderId="4" xfId="0" applyFont="1" applyBorder="1" applyAlignment="1">
      <alignment horizontal="justify" vertical="top" wrapText="1"/>
    </xf>
    <xf numFmtId="0" fontId="15" fillId="5" borderId="6" xfId="0" applyFont="1" applyFill="1" applyBorder="1" applyAlignment="1">
      <alignment horizontal="center" vertical="center"/>
    </xf>
    <xf numFmtId="0" fontId="27" fillId="6" borderId="0" xfId="0" applyFont="1" applyFill="1" applyBorder="1" applyAlignment="1">
      <alignment horizontal="justify" vertical="top" wrapText="1"/>
    </xf>
    <xf numFmtId="0" fontId="37" fillId="0" borderId="1" xfId="0" applyFont="1" applyBorder="1" applyAlignment="1">
      <alignment horizontal="justify" vertical="top" wrapText="1"/>
    </xf>
    <xf numFmtId="0" fontId="37" fillId="0" borderId="1" xfId="0" applyFont="1" applyFill="1" applyBorder="1" applyAlignment="1">
      <alignment horizontal="justify" vertical="top" wrapText="1"/>
    </xf>
    <xf numFmtId="0" fontId="37" fillId="0" borderId="0" xfId="0" applyFont="1" applyAlignment="1">
      <alignment horizontal="justify" vertical="top" wrapText="1"/>
    </xf>
    <xf numFmtId="0" fontId="5" fillId="0" borderId="1" xfId="0" applyFont="1" applyBorder="1" applyAlignment="1">
      <alignment horizontal="left" vertical="center" wrapText="1"/>
    </xf>
    <xf numFmtId="49" fontId="2" fillId="8" borderId="1" xfId="0" applyNumberFormat="1" applyFont="1" applyFill="1" applyBorder="1" applyAlignment="1">
      <alignment vertical="top" wrapText="1"/>
    </xf>
    <xf numFmtId="49" fontId="2" fillId="8" borderId="1" xfId="0" applyNumberFormat="1" applyFont="1" applyFill="1" applyBorder="1" applyAlignment="1">
      <alignment horizontal="justify" vertical="top" wrapText="1"/>
    </xf>
    <xf numFmtId="0" fontId="1" fillId="8" borderId="1" xfId="0" applyFont="1" applyFill="1" applyBorder="1" applyAlignment="1">
      <alignment horizontal="justify" vertical="top" wrapText="1"/>
    </xf>
    <xf numFmtId="2" fontId="2" fillId="5" borderId="1" xfId="0" applyNumberFormat="1" applyFont="1" applyFill="1" applyBorder="1" applyAlignment="1">
      <alignment horizontal="center" vertical="center"/>
    </xf>
    <xf numFmtId="0" fontId="23" fillId="5" borderId="1" xfId="0" applyFont="1" applyFill="1" applyBorder="1"/>
    <xf numFmtId="2" fontId="23" fillId="5" borderId="1" xfId="0" applyNumberFormat="1" applyFont="1" applyFill="1" applyBorder="1" applyAlignment="1">
      <alignment horizontal="center" vertical="center"/>
    </xf>
    <xf numFmtId="49" fontId="2" fillId="5" borderId="1" xfId="0" applyNumberFormat="1" applyFont="1" applyFill="1" applyBorder="1"/>
    <xf numFmtId="49" fontId="2" fillId="5" borderId="1" xfId="0" applyNumberFormat="1" applyFont="1" applyFill="1" applyBorder="1" applyAlignment="1">
      <alignment horizontal="justify" vertical="justify"/>
    </xf>
    <xf numFmtId="9" fontId="2" fillId="5" borderId="1" xfId="0" applyNumberFormat="1" applyFont="1" applyFill="1" applyBorder="1"/>
    <xf numFmtId="9" fontId="23" fillId="5" borderId="1" xfId="0" applyNumberFormat="1" applyFont="1" applyFill="1" applyBorder="1"/>
    <xf numFmtId="0" fontId="14" fillId="8" borderId="1" xfId="0" applyFont="1" applyFill="1" applyBorder="1" applyAlignment="1">
      <alignment horizontal="justify" vertical="top" wrapText="1"/>
    </xf>
    <xf numFmtId="0" fontId="13" fillId="8" borderId="1" xfId="0" applyFont="1" applyFill="1" applyBorder="1" applyAlignment="1">
      <alignment horizontal="justify" vertical="top" wrapText="1"/>
    </xf>
    <xf numFmtId="49" fontId="2" fillId="8" borderId="1" xfId="0" applyNumberFormat="1" applyFont="1" applyFill="1" applyBorder="1" applyAlignment="1">
      <alignment vertical="center" wrapText="1"/>
    </xf>
    <xf numFmtId="49" fontId="2" fillId="8" borderId="1" xfId="0" applyNumberFormat="1" applyFont="1" applyFill="1" applyBorder="1" applyAlignment="1">
      <alignment horizontal="justify" vertical="justify" wrapText="1"/>
    </xf>
    <xf numFmtId="0" fontId="2" fillId="8" borderId="1" xfId="0" applyFont="1" applyFill="1" applyBorder="1" applyAlignment="1">
      <alignment vertical="top" wrapText="1"/>
    </xf>
    <xf numFmtId="49" fontId="2" fillId="8" borderId="1" xfId="0" applyNumberFormat="1" applyFont="1" applyFill="1" applyBorder="1" applyAlignment="1">
      <alignment horizontal="left" vertical="top" wrapText="1"/>
    </xf>
    <xf numFmtId="0" fontId="13" fillId="8"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38" fillId="8" borderId="1" xfId="0" applyFont="1" applyFill="1" applyBorder="1" applyAlignment="1">
      <alignment vertical="top" wrapText="1"/>
    </xf>
    <xf numFmtId="49" fontId="2" fillId="8" borderId="1" xfId="0" applyNumberFormat="1" applyFont="1" applyFill="1" applyBorder="1" applyAlignment="1">
      <alignment wrapText="1"/>
    </xf>
    <xf numFmtId="2" fontId="2" fillId="9" borderId="1" xfId="0" applyNumberFormat="1" applyFont="1" applyFill="1" applyBorder="1" applyAlignment="1">
      <alignment horizontal="center" vertical="center"/>
    </xf>
    <xf numFmtId="165" fontId="23" fillId="4" borderId="1" xfId="0" applyNumberFormat="1" applyFont="1" applyFill="1" applyBorder="1" applyAlignment="1">
      <alignment horizontal="center" vertical="center" wrapText="1"/>
    </xf>
    <xf numFmtId="2" fontId="2" fillId="16" borderId="1" xfId="0" applyNumberFormat="1" applyFont="1" applyFill="1" applyBorder="1" applyAlignment="1">
      <alignment horizontal="center" vertical="center"/>
    </xf>
    <xf numFmtId="2" fontId="2" fillId="11" borderId="1" xfId="0" applyNumberFormat="1" applyFont="1" applyFill="1" applyBorder="1" applyAlignment="1">
      <alignment horizontal="center" vertical="center"/>
    </xf>
    <xf numFmtId="1" fontId="13" fillId="0" borderId="1" xfId="0" applyNumberFormat="1" applyFont="1" applyBorder="1"/>
    <xf numFmtId="0" fontId="2" fillId="3" borderId="1" xfId="0" applyFont="1" applyFill="1" applyBorder="1" applyAlignment="1">
      <alignment wrapText="1"/>
    </xf>
    <xf numFmtId="0" fontId="2" fillId="5" borderId="3" xfId="0" applyFont="1" applyFill="1" applyBorder="1" applyAlignment="1">
      <alignment vertical="top"/>
    </xf>
    <xf numFmtId="0" fontId="2" fillId="5" borderId="1" xfId="0" applyFont="1" applyFill="1" applyBorder="1" applyAlignment="1">
      <alignment vertical="top"/>
    </xf>
    <xf numFmtId="0" fontId="13" fillId="0" borderId="1" xfId="0" applyFont="1" applyBorder="1" applyAlignment="1">
      <alignment horizontal="justify" vertical="top" wrapText="1"/>
    </xf>
    <xf numFmtId="0" fontId="2" fillId="0" borderId="0" xfId="0" applyFont="1" applyAlignment="1">
      <alignment vertical="top"/>
    </xf>
    <xf numFmtId="165" fontId="23" fillId="17" borderId="1" xfId="0" applyNumberFormat="1" applyFont="1" applyFill="1" applyBorder="1" applyAlignment="1">
      <alignment horizontal="center" vertical="center" wrapText="1"/>
    </xf>
    <xf numFmtId="165" fontId="23" fillId="17" borderId="1" xfId="0" applyNumberFormat="1" applyFont="1" applyFill="1" applyBorder="1" applyAlignment="1">
      <alignment horizontal="center" vertical="center"/>
    </xf>
    <xf numFmtId="165" fontId="31" fillId="17" borderId="1" xfId="0" applyNumberFormat="1" applyFont="1" applyFill="1" applyBorder="1" applyAlignment="1">
      <alignment horizontal="center" vertical="center" wrapText="1"/>
    </xf>
    <xf numFmtId="165" fontId="23" fillId="17" borderId="1" xfId="0" applyNumberFormat="1" applyFont="1" applyFill="1" applyBorder="1" applyAlignment="1">
      <alignment horizontal="center" vertical="top" wrapText="1"/>
    </xf>
    <xf numFmtId="165" fontId="23" fillId="17" borderId="1" xfId="0" applyNumberFormat="1" applyFont="1" applyFill="1" applyBorder="1" applyAlignment="1">
      <alignment vertical="top" wrapText="1"/>
    </xf>
    <xf numFmtId="165" fontId="23" fillId="17" borderId="4" xfId="0" applyNumberFormat="1" applyFont="1" applyFill="1" applyBorder="1" applyAlignment="1">
      <alignment horizontal="center" vertical="center"/>
    </xf>
    <xf numFmtId="14" fontId="13" fillId="3" borderId="1" xfId="0" applyNumberFormat="1" applyFont="1" applyFill="1" applyBorder="1" applyAlignment="1">
      <alignment horizontal="center" vertical="top" wrapText="1"/>
    </xf>
    <xf numFmtId="165" fontId="31" fillId="17" borderId="1" xfId="0" applyNumberFormat="1" applyFont="1" applyFill="1" applyBorder="1" applyAlignment="1">
      <alignment horizontal="center" vertical="top" wrapText="1"/>
    </xf>
    <xf numFmtId="0" fontId="2" fillId="3" borderId="1" xfId="0" applyFont="1" applyFill="1" applyBorder="1" applyAlignment="1">
      <alignment horizontal="center" vertical="top"/>
    </xf>
    <xf numFmtId="0" fontId="1" fillId="0" borderId="0" xfId="0" applyFont="1" applyAlignment="1">
      <alignment horizontal="center" vertical="center"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49" fontId="2" fillId="8" borderId="20" xfId="0" applyNumberFormat="1" applyFont="1" applyFill="1" applyBorder="1" applyAlignment="1">
      <alignment horizontal="center" vertical="top" wrapText="1"/>
    </xf>
    <xf numFmtId="49" fontId="2" fillId="8" borderId="21" xfId="0" applyNumberFormat="1" applyFont="1" applyFill="1" applyBorder="1" applyAlignment="1">
      <alignment horizontal="center" vertical="top" wrapText="1"/>
    </xf>
    <xf numFmtId="0" fontId="3" fillId="0" borderId="14"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0" fillId="0" borderId="14" xfId="0" applyBorder="1" applyAlignment="1">
      <alignment horizontal="center" vertical="center"/>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7" fillId="4" borderId="19" xfId="0" applyFont="1" applyFill="1" applyBorder="1" applyAlignment="1">
      <alignment horizontal="center" vertical="center" wrapText="1"/>
    </xf>
    <xf numFmtId="165" fontId="15" fillId="4" borderId="1" xfId="0" applyNumberFormat="1" applyFont="1" applyFill="1" applyBorder="1" applyAlignment="1">
      <alignment horizontal="center" vertical="center" wrapText="1"/>
    </xf>
    <xf numFmtId="0" fontId="15" fillId="7" borderId="12" xfId="0" applyFont="1" applyFill="1" applyBorder="1" applyAlignment="1">
      <alignment horizontal="center" vertical="center" wrapText="1"/>
    </xf>
    <xf numFmtId="0" fontId="15" fillId="7" borderId="13" xfId="0" applyFont="1" applyFill="1" applyBorder="1" applyAlignment="1">
      <alignment horizontal="center" vertical="center" wrapText="1"/>
    </xf>
    <xf numFmtId="9" fontId="28" fillId="8" borderId="16" xfId="0" applyNumberFormat="1" applyFont="1" applyFill="1" applyBorder="1" applyAlignment="1">
      <alignment horizontal="center" vertical="center" wrapText="1"/>
    </xf>
    <xf numFmtId="9" fontId="28" fillId="8" borderId="2" xfId="0" applyNumberFormat="1" applyFont="1" applyFill="1" applyBorder="1" applyAlignment="1">
      <alignment horizontal="center" vertical="center" wrapText="1"/>
    </xf>
    <xf numFmtId="9" fontId="28" fillId="8" borderId="3" xfId="0" applyNumberFormat="1" applyFont="1" applyFill="1" applyBorder="1" applyAlignment="1">
      <alignment horizontal="center" vertical="center" wrapText="1"/>
    </xf>
    <xf numFmtId="0" fontId="2" fillId="3" borderId="4" xfId="0" applyFont="1" applyFill="1" applyBorder="1" applyAlignment="1">
      <alignment horizontal="justify" vertical="top" wrapText="1"/>
    </xf>
    <xf numFmtId="0" fontId="2" fillId="0" borderId="6" xfId="0" applyFont="1" applyBorder="1" applyAlignment="1">
      <alignment horizontal="justify" vertical="top" wrapText="1"/>
    </xf>
    <xf numFmtId="0" fontId="2" fillId="3" borderId="4" xfId="0" applyFont="1" applyFill="1" applyBorder="1" applyAlignment="1">
      <alignment horizontal="justify" vertical="top"/>
    </xf>
    <xf numFmtId="0" fontId="2" fillId="0" borderId="6" xfId="0" applyFont="1" applyBorder="1" applyAlignment="1">
      <alignment horizontal="justify" vertical="top"/>
    </xf>
    <xf numFmtId="0" fontId="2" fillId="3" borderId="4" xfId="0" applyFont="1" applyFill="1" applyBorder="1" applyAlignment="1">
      <alignment horizontal="center" vertical="top"/>
    </xf>
    <xf numFmtId="0" fontId="2" fillId="0" borderId="6" xfId="0" applyFont="1" applyBorder="1" applyAlignment="1">
      <alignment horizontal="center" vertical="top"/>
    </xf>
    <xf numFmtId="0" fontId="2" fillId="12" borderId="4" xfId="0" applyFont="1" applyFill="1" applyBorder="1" applyAlignment="1">
      <alignment horizontal="justify" vertical="top" wrapText="1"/>
    </xf>
    <xf numFmtId="0" fontId="0" fillId="0" borderId="6" xfId="0" applyBorder="1" applyAlignment="1">
      <alignment horizontal="justify" vertical="top" wrapText="1"/>
    </xf>
    <xf numFmtId="0" fontId="0" fillId="0" borderId="6" xfId="0" applyBorder="1" applyAlignment="1">
      <alignment horizontal="center" vertical="top"/>
    </xf>
    <xf numFmtId="0" fontId="15" fillId="5" borderId="1" xfId="0" applyFont="1" applyFill="1" applyBorder="1" applyAlignment="1">
      <alignment horizontal="justify" vertical="top" wrapText="1"/>
    </xf>
    <xf numFmtId="0" fontId="27" fillId="5" borderId="1" xfId="0" applyFont="1" applyFill="1" applyBorder="1" applyAlignment="1">
      <alignment horizontal="justify" vertical="top" wrapText="1"/>
    </xf>
    <xf numFmtId="0" fontId="27" fillId="5" borderId="16" xfId="0" applyFont="1" applyFill="1" applyBorder="1" applyAlignment="1">
      <alignment horizontal="justify" vertical="top" wrapText="1"/>
    </xf>
    <xf numFmtId="0" fontId="5" fillId="2" borderId="7" xfId="0" applyFont="1" applyFill="1" applyBorder="1" applyAlignment="1">
      <alignment horizontal="justify" vertical="top"/>
    </xf>
    <xf numFmtId="0" fontId="5" fillId="2" borderId="8" xfId="0" applyFont="1" applyFill="1" applyBorder="1" applyAlignment="1">
      <alignment horizontal="justify" vertical="top"/>
    </xf>
    <xf numFmtId="0" fontId="0" fillId="0" borderId="8" xfId="0" applyBorder="1" applyAlignment="1">
      <alignment horizontal="justify" vertical="top"/>
    </xf>
    <xf numFmtId="0" fontId="0" fillId="0" borderId="9" xfId="0" applyBorder="1" applyAlignment="1">
      <alignment horizontal="justify" vertical="top"/>
    </xf>
    <xf numFmtId="0" fontId="27" fillId="2" borderId="4" xfId="0" applyFont="1" applyFill="1" applyBorder="1" applyAlignment="1">
      <alignment horizontal="center" vertical="top" wrapText="1"/>
    </xf>
    <xf numFmtId="0" fontId="27" fillId="2" borderId="5" xfId="0" applyFont="1" applyFill="1" applyBorder="1" applyAlignment="1">
      <alignment horizontal="center" vertical="top" wrapText="1"/>
    </xf>
    <xf numFmtId="0" fontId="27" fillId="2" borderId="6" xfId="0" applyFont="1" applyFill="1" applyBorder="1" applyAlignment="1">
      <alignment horizontal="center" vertical="top" wrapText="1"/>
    </xf>
    <xf numFmtId="0" fontId="27" fillId="2" borderId="1" xfId="0" applyFont="1" applyFill="1" applyBorder="1" applyAlignment="1">
      <alignment horizontal="justify" vertical="top" wrapText="1"/>
    </xf>
    <xf numFmtId="0" fontId="27" fillId="2" borderId="4" xfId="0" applyFont="1" applyFill="1" applyBorder="1" applyAlignment="1">
      <alignment horizontal="justify" vertical="top" wrapText="1"/>
    </xf>
    <xf numFmtId="0" fontId="27" fillId="2" borderId="5" xfId="0" applyFont="1" applyFill="1" applyBorder="1" applyAlignment="1">
      <alignment horizontal="justify" vertical="top" wrapText="1"/>
    </xf>
    <xf numFmtId="0" fontId="27" fillId="0" borderId="6" xfId="0" applyFont="1" applyBorder="1" applyAlignment="1">
      <alignment horizontal="justify" vertical="top" wrapText="1"/>
    </xf>
    <xf numFmtId="0" fontId="22" fillId="2" borderId="4" xfId="0" applyFont="1" applyFill="1" applyBorder="1" applyAlignment="1">
      <alignment horizontal="justify" vertical="top" wrapText="1"/>
    </xf>
    <xf numFmtId="0" fontId="22" fillId="2" borderId="5" xfId="0" applyFont="1" applyFill="1" applyBorder="1" applyAlignment="1">
      <alignment horizontal="justify" vertical="top" wrapText="1"/>
    </xf>
    <xf numFmtId="0" fontId="27" fillId="0" borderId="5" xfId="0" applyFont="1" applyBorder="1" applyAlignment="1">
      <alignment horizontal="justify" vertical="top" wrapText="1"/>
    </xf>
    <xf numFmtId="165" fontId="23" fillId="17" borderId="4" xfId="0" applyNumberFormat="1" applyFont="1" applyFill="1" applyBorder="1" applyAlignment="1">
      <alignment horizontal="center" vertical="center" wrapText="1"/>
    </xf>
    <xf numFmtId="165" fontId="23" fillId="17" borderId="6" xfId="0" applyNumberFormat="1" applyFont="1" applyFill="1" applyBorder="1" applyAlignment="1">
      <alignment horizontal="center" vertical="center" wrapText="1"/>
    </xf>
    <xf numFmtId="0" fontId="2" fillId="12" borderId="6" xfId="0" applyFont="1" applyFill="1" applyBorder="1" applyAlignment="1">
      <alignment horizontal="justify" vertical="top" wrapText="1"/>
    </xf>
    <xf numFmtId="164" fontId="2" fillId="3" borderId="4" xfId="0" applyNumberFormat="1" applyFont="1" applyFill="1" applyBorder="1" applyAlignment="1">
      <alignment horizontal="center" vertical="center" wrapText="1"/>
    </xf>
    <xf numFmtId="164" fontId="2" fillId="3" borderId="6" xfId="0" applyNumberFormat="1" applyFont="1" applyFill="1" applyBorder="1" applyAlignment="1">
      <alignment horizontal="center" vertical="center" wrapText="1"/>
    </xf>
    <xf numFmtId="0" fontId="27" fillId="2" borderId="4" xfId="0" applyFont="1" applyFill="1" applyBorder="1" applyAlignment="1">
      <alignment horizontal="center" vertical="top"/>
    </xf>
    <xf numFmtId="0" fontId="27" fillId="2" borderId="5" xfId="0" applyFont="1" applyFill="1" applyBorder="1" applyAlignment="1">
      <alignment horizontal="center" vertical="top"/>
    </xf>
    <xf numFmtId="0" fontId="0" fillId="0" borderId="5" xfId="0" applyBorder="1" applyAlignment="1">
      <alignment horizontal="center" vertical="top"/>
    </xf>
    <xf numFmtId="0" fontId="0" fillId="0" borderId="5" xfId="0" applyBorder="1" applyAlignment="1">
      <alignment horizontal="justify" vertical="top"/>
    </xf>
    <xf numFmtId="0" fontId="0" fillId="0" borderId="6" xfId="0" applyBorder="1" applyAlignment="1">
      <alignment horizontal="justify" vertical="top"/>
    </xf>
    <xf numFmtId="0" fontId="2" fillId="3" borderId="4" xfId="0" applyFont="1" applyFill="1" applyBorder="1" applyAlignment="1">
      <alignment horizontal="center" vertical="top" wrapText="1"/>
    </xf>
    <xf numFmtId="0" fontId="0" fillId="0" borderId="6" xfId="0" applyBorder="1" applyAlignment="1">
      <alignment horizontal="center" vertical="top" wrapText="1"/>
    </xf>
    <xf numFmtId="0" fontId="2" fillId="3" borderId="6" xfId="0" applyFont="1" applyFill="1" applyBorder="1" applyAlignment="1">
      <alignment horizontal="justify" vertical="top" wrapText="1"/>
    </xf>
    <xf numFmtId="0" fontId="27" fillId="2" borderId="7" xfId="0" applyFont="1" applyFill="1" applyBorder="1" applyAlignment="1">
      <alignment horizontal="justify" vertical="top"/>
    </xf>
    <xf numFmtId="0" fontId="27" fillId="0" borderId="8" xfId="0" applyFont="1" applyBorder="1" applyAlignment="1">
      <alignment horizontal="justify" vertical="top"/>
    </xf>
    <xf numFmtId="0" fontId="27" fillId="0" borderId="9" xfId="0" applyFont="1" applyBorder="1" applyAlignment="1">
      <alignment horizontal="justify" vertical="top"/>
    </xf>
    <xf numFmtId="0" fontId="27" fillId="2" borderId="6" xfId="0" applyFont="1" applyFill="1" applyBorder="1" applyAlignment="1">
      <alignment horizontal="center" vertical="top"/>
    </xf>
    <xf numFmtId="0" fontId="27" fillId="2" borderId="1" xfId="0" applyFont="1" applyFill="1" applyBorder="1" applyAlignment="1">
      <alignment horizontal="justify" vertical="top"/>
    </xf>
    <xf numFmtId="0" fontId="27" fillId="2" borderId="4" xfId="0" applyFont="1" applyFill="1" applyBorder="1" applyAlignment="1">
      <alignment horizontal="justify" vertical="top"/>
    </xf>
    <xf numFmtId="0" fontId="0" fillId="0" borderId="5" xfId="0" applyBorder="1" applyAlignment="1">
      <alignment horizontal="justify" vertical="top" wrapText="1"/>
    </xf>
    <xf numFmtId="9" fontId="2" fillId="3" borderId="4" xfId="0" applyNumberFormat="1" applyFont="1" applyFill="1" applyBorder="1" applyAlignment="1">
      <alignment horizontal="center" vertical="center" wrapText="1"/>
    </xf>
    <xf numFmtId="0" fontId="0" fillId="0" borderId="5" xfId="0" applyBorder="1" applyAlignment="1">
      <alignment horizontal="center" vertical="center"/>
    </xf>
    <xf numFmtId="0" fontId="27" fillId="2" borderId="5" xfId="0" applyFont="1" applyFill="1" applyBorder="1" applyAlignment="1">
      <alignment horizontal="justify" vertical="top"/>
    </xf>
    <xf numFmtId="0" fontId="13" fillId="3" borderId="4" xfId="0" applyFont="1" applyFill="1" applyBorder="1" applyAlignment="1">
      <alignment horizontal="justify" vertical="top" wrapText="1"/>
    </xf>
    <xf numFmtId="0" fontId="32" fillId="0" borderId="6" xfId="0" applyFont="1" applyBorder="1"/>
    <xf numFmtId="0" fontId="13" fillId="3" borderId="4" xfId="0" applyFont="1" applyFill="1" applyBorder="1" applyAlignment="1">
      <alignment horizontal="justify" vertical="top"/>
    </xf>
    <xf numFmtId="0" fontId="13" fillId="3" borderId="4" xfId="0" applyFont="1" applyFill="1" applyBorder="1" applyAlignment="1">
      <alignment horizontal="center" vertical="top"/>
    </xf>
    <xf numFmtId="0" fontId="13" fillId="12" borderId="4" xfId="0" applyFont="1" applyFill="1" applyBorder="1" applyAlignment="1">
      <alignment horizontal="justify" vertical="top" wrapText="1"/>
    </xf>
    <xf numFmtId="0" fontId="32" fillId="0" borderId="6" xfId="0" applyFont="1" applyBorder="1" applyAlignment="1">
      <alignment horizontal="justify" vertical="top" wrapText="1"/>
    </xf>
    <xf numFmtId="0" fontId="13" fillId="3" borderId="4" xfId="0" applyFont="1" applyFill="1" applyBorder="1" applyAlignment="1">
      <alignment horizontal="center" vertical="top" wrapText="1"/>
    </xf>
    <xf numFmtId="0" fontId="32" fillId="0" borderId="6" xfId="0" applyFont="1" applyBorder="1" applyAlignment="1">
      <alignment horizontal="center" vertical="top" wrapText="1"/>
    </xf>
    <xf numFmtId="0" fontId="25" fillId="13" borderId="4" xfId="0" applyFont="1" applyFill="1" applyBorder="1" applyAlignment="1">
      <alignment horizontal="center" vertical="center" wrapText="1"/>
    </xf>
    <xf numFmtId="0" fontId="25" fillId="13" borderId="6" xfId="0" applyFont="1" applyFill="1" applyBorder="1" applyAlignment="1">
      <alignment horizontal="center" vertical="center" wrapText="1"/>
    </xf>
    <xf numFmtId="0" fontId="13" fillId="3" borderId="4" xfId="0" applyFont="1" applyFill="1" applyBorder="1" applyAlignment="1">
      <alignment horizontal="left" vertical="top" wrapText="1"/>
    </xf>
    <xf numFmtId="0" fontId="13" fillId="3" borderId="6" xfId="0" applyFont="1" applyFill="1" applyBorder="1" applyAlignment="1">
      <alignment horizontal="left" vertical="top" wrapText="1"/>
    </xf>
    <xf numFmtId="9" fontId="13" fillId="3" borderId="4" xfId="0" applyNumberFormat="1" applyFont="1" applyFill="1" applyBorder="1" applyAlignment="1">
      <alignment horizontal="center" vertical="center"/>
    </xf>
    <xf numFmtId="9" fontId="13" fillId="3" borderId="6" xfId="0" applyNumberFormat="1" applyFont="1" applyFill="1" applyBorder="1" applyAlignment="1">
      <alignment horizontal="center" vertical="center"/>
    </xf>
    <xf numFmtId="0" fontId="13" fillId="3" borderId="6" xfId="0" applyFont="1" applyFill="1" applyBorder="1" applyAlignment="1">
      <alignment horizontal="left" vertical="top"/>
    </xf>
    <xf numFmtId="0" fontId="13" fillId="3" borderId="6" xfId="0" applyFont="1" applyFill="1" applyBorder="1" applyAlignment="1">
      <alignment horizontal="center" vertical="top"/>
    </xf>
    <xf numFmtId="49" fontId="2" fillId="8" borderId="4" xfId="0" applyNumberFormat="1" applyFont="1" applyFill="1" applyBorder="1" applyAlignment="1">
      <alignment vertical="top" wrapText="1"/>
    </xf>
    <xf numFmtId="0" fontId="0" fillId="0" borderId="6" xfId="0" applyBorder="1" applyAlignment="1">
      <alignment vertical="top"/>
    </xf>
    <xf numFmtId="49" fontId="2" fillId="8" borderId="4" xfId="0" applyNumberFormat="1" applyFont="1" applyFill="1" applyBorder="1" applyAlignment="1">
      <alignment horizontal="left" vertical="top" wrapText="1"/>
    </xf>
    <xf numFmtId="49" fontId="2" fillId="8" borderId="6" xfId="0" applyNumberFormat="1" applyFont="1" applyFill="1" applyBorder="1" applyAlignment="1">
      <alignment horizontal="left" vertical="top" wrapText="1"/>
    </xf>
    <xf numFmtId="2" fontId="23" fillId="8" borderId="4" xfId="0" applyNumberFormat="1" applyFont="1" applyFill="1" applyBorder="1" applyAlignment="1">
      <alignment horizontal="center" vertical="center"/>
    </xf>
    <xf numFmtId="0" fontId="0" fillId="0" borderId="6" xfId="0" applyBorder="1" applyAlignment="1">
      <alignment horizontal="center" vertical="center"/>
    </xf>
    <xf numFmtId="9" fontId="23" fillId="8" borderId="4" xfId="0" applyNumberFormat="1" applyFont="1" applyFill="1" applyBorder="1" applyAlignment="1">
      <alignment horizontal="center" vertical="center"/>
    </xf>
    <xf numFmtId="2" fontId="2" fillId="8" borderId="4" xfId="0" applyNumberFormat="1" applyFont="1" applyFill="1" applyBorder="1" applyAlignment="1">
      <alignment horizontal="center" vertical="center"/>
    </xf>
    <xf numFmtId="2" fontId="2" fillId="8" borderId="6" xfId="0" applyNumberFormat="1" applyFont="1" applyFill="1" applyBorder="1" applyAlignment="1">
      <alignment horizontal="center" vertical="center"/>
    </xf>
    <xf numFmtId="0" fontId="13" fillId="0" borderId="6" xfId="0" applyFont="1" applyBorder="1" applyAlignment="1">
      <alignment horizontal="justify" vertical="top"/>
    </xf>
    <xf numFmtId="165" fontId="23" fillId="4" borderId="4" xfId="0" applyNumberFormat="1" applyFont="1" applyFill="1" applyBorder="1" applyAlignment="1">
      <alignment horizontal="center" vertical="center" wrapText="1"/>
    </xf>
    <xf numFmtId="0" fontId="39" fillId="0" borderId="6" xfId="0" applyFont="1" applyBorder="1" applyAlignment="1">
      <alignment horizontal="center" vertical="center" wrapText="1"/>
    </xf>
    <xf numFmtId="0" fontId="27" fillId="2" borderId="1" xfId="0" applyFont="1" applyFill="1" applyBorder="1" applyAlignment="1">
      <alignment horizontal="center" vertical="top"/>
    </xf>
    <xf numFmtId="0" fontId="2" fillId="8" borderId="4" xfId="0" applyFont="1" applyFill="1" applyBorder="1" applyAlignment="1">
      <alignment vertical="top" wrapText="1"/>
    </xf>
    <xf numFmtId="2" fontId="2" fillId="9" borderId="4" xfId="0" applyNumberFormat="1" applyFont="1" applyFill="1" applyBorder="1" applyAlignment="1">
      <alignment horizontal="center" vertical="center"/>
    </xf>
    <xf numFmtId="2" fontId="2" fillId="9" borderId="6" xfId="0" applyNumberFormat="1" applyFont="1" applyFill="1" applyBorder="1" applyAlignment="1">
      <alignment horizontal="center" vertical="center"/>
    </xf>
    <xf numFmtId="0" fontId="13" fillId="12" borderId="6" xfId="0" applyFont="1" applyFill="1" applyBorder="1" applyAlignment="1">
      <alignment horizontal="justify" vertical="top"/>
    </xf>
    <xf numFmtId="164" fontId="13" fillId="3" borderId="4" xfId="0" applyNumberFormat="1" applyFont="1" applyFill="1" applyBorder="1" applyAlignment="1">
      <alignment horizontal="center" vertical="center" wrapText="1"/>
    </xf>
    <xf numFmtId="0" fontId="32" fillId="0" borderId="6" xfId="0" applyFont="1" applyBorder="1" applyAlignment="1">
      <alignment horizontal="center" vertical="center" wrapText="1"/>
    </xf>
    <xf numFmtId="9" fontId="23" fillId="8" borderId="6" xfId="0" applyNumberFormat="1" applyFont="1" applyFill="1" applyBorder="1" applyAlignment="1">
      <alignment horizontal="center" vertical="center"/>
    </xf>
    <xf numFmtId="0" fontId="23" fillId="0" borderId="0" xfId="0" applyFont="1" applyAlignment="1">
      <alignment horizontal="center" vertical="top"/>
    </xf>
    <xf numFmtId="0" fontId="15" fillId="0" borderId="0" xfId="0" applyFont="1" applyAlignment="1">
      <alignment horizontal="center"/>
    </xf>
    <xf numFmtId="9" fontId="2" fillId="3" borderId="4" xfId="0" applyNumberFormat="1" applyFont="1" applyFill="1" applyBorder="1" applyAlignment="1">
      <alignment horizontal="center" vertical="center"/>
    </xf>
    <xf numFmtId="9" fontId="2" fillId="3" borderId="6" xfId="0" applyNumberFormat="1" applyFont="1" applyFill="1" applyBorder="1" applyAlignment="1">
      <alignment horizontal="center" vertical="center"/>
    </xf>
    <xf numFmtId="0" fontId="2" fillId="3" borderId="6" xfId="0" applyFont="1" applyFill="1" applyBorder="1" applyAlignment="1">
      <alignment horizontal="center" vertical="top" wrapText="1"/>
    </xf>
    <xf numFmtId="0" fontId="27" fillId="2" borderId="7" xfId="0" applyFont="1" applyFill="1" applyBorder="1" applyAlignment="1">
      <alignment horizontal="center" vertical="top"/>
    </xf>
    <xf numFmtId="0" fontId="27" fillId="2" borderId="8" xfId="0" applyFont="1" applyFill="1" applyBorder="1" applyAlignment="1">
      <alignment horizontal="center" vertical="top"/>
    </xf>
    <xf numFmtId="0" fontId="27" fillId="0" borderId="8" xfId="0" applyFont="1" applyBorder="1" applyAlignment="1">
      <alignment horizontal="center" vertical="top"/>
    </xf>
    <xf numFmtId="0" fontId="27" fillId="0" borderId="5" xfId="0" applyFont="1" applyBorder="1" applyAlignment="1">
      <alignment horizontal="justify" vertical="top"/>
    </xf>
    <xf numFmtId="0" fontId="2" fillId="3" borderId="5" xfId="0" applyFont="1" applyFill="1" applyBorder="1" applyAlignment="1">
      <alignment horizontal="center" vertical="top" wrapText="1"/>
    </xf>
    <xf numFmtId="0" fontId="2" fillId="3" borderId="5" xfId="0" applyFont="1" applyFill="1" applyBorder="1" applyAlignment="1">
      <alignment horizontal="center" vertical="top"/>
    </xf>
    <xf numFmtId="0" fontId="2" fillId="3" borderId="6" xfId="0" applyFont="1" applyFill="1" applyBorder="1" applyAlignment="1">
      <alignment horizontal="center" vertical="top"/>
    </xf>
    <xf numFmtId="0" fontId="27" fillId="2" borderId="1" xfId="0" applyFont="1" applyFill="1" applyBorder="1" applyAlignment="1">
      <alignment vertical="top" wrapText="1"/>
    </xf>
    <xf numFmtId="0" fontId="2" fillId="3" borderId="1" xfId="0" applyFont="1" applyFill="1" applyBorder="1" applyAlignment="1">
      <alignment horizontal="justify" vertical="top" wrapText="1"/>
    </xf>
    <xf numFmtId="0" fontId="0" fillId="0" borderId="1" xfId="0" applyBorder="1" applyAlignment="1">
      <alignment horizontal="justify" vertical="top"/>
    </xf>
    <xf numFmtId="9" fontId="2" fillId="3" borderId="1" xfId="3"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3" borderId="1" xfId="0" applyFont="1" applyFill="1" applyBorder="1" applyAlignment="1">
      <alignment horizontal="center" vertical="top"/>
    </xf>
    <xf numFmtId="165" fontId="23" fillId="17" borderId="1" xfId="0" applyNumberFormat="1" applyFont="1" applyFill="1" applyBorder="1" applyAlignment="1">
      <alignment horizontal="center" vertical="center" wrapText="1"/>
    </xf>
    <xf numFmtId="0" fontId="5" fillId="8" borderId="4" xfId="0" applyFont="1" applyFill="1" applyBorder="1" applyAlignment="1">
      <alignment horizontal="left" vertical="top" wrapText="1"/>
    </xf>
    <xf numFmtId="0" fontId="5" fillId="8" borderId="6" xfId="0" applyFont="1" applyFill="1" applyBorder="1" applyAlignment="1">
      <alignment horizontal="left" vertical="top" wrapText="1"/>
    </xf>
    <xf numFmtId="0" fontId="2" fillId="12" borderId="4" xfId="0" applyFont="1" applyFill="1" applyBorder="1" applyAlignment="1">
      <alignment horizontal="center" vertical="top" wrapText="1"/>
    </xf>
    <xf numFmtId="0" fontId="2" fillId="12" borderId="5" xfId="0" applyFont="1" applyFill="1" applyBorder="1" applyAlignment="1">
      <alignment horizontal="center" vertical="top" wrapText="1"/>
    </xf>
    <xf numFmtId="0" fontId="2" fillId="12" borderId="6" xfId="0" applyFont="1" applyFill="1" applyBorder="1" applyAlignment="1">
      <alignment horizontal="center" vertical="top" wrapText="1"/>
    </xf>
    <xf numFmtId="164" fontId="2" fillId="3" borderId="1" xfId="0" applyNumberFormat="1" applyFont="1" applyFill="1" applyBorder="1" applyAlignment="1">
      <alignment horizontal="center" vertical="center" wrapText="1"/>
    </xf>
    <xf numFmtId="0" fontId="2" fillId="12"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27" fillId="6" borderId="0" xfId="0" applyFont="1" applyFill="1" applyBorder="1" applyAlignment="1">
      <alignment horizontal="center" vertical="top" wrapText="1"/>
    </xf>
    <xf numFmtId="0" fontId="15" fillId="5" borderId="1" xfId="0" applyFont="1" applyFill="1" applyBorder="1" applyAlignment="1">
      <alignment horizontal="center" vertical="center"/>
    </xf>
    <xf numFmtId="0" fontId="7" fillId="5" borderId="16"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24" fillId="15" borderId="16" xfId="0" applyFont="1" applyFill="1" applyBorder="1" applyAlignment="1">
      <alignment horizontal="center" vertical="center" wrapText="1"/>
    </xf>
    <xf numFmtId="0" fontId="24" fillId="15" borderId="2" xfId="0" applyFont="1" applyFill="1" applyBorder="1" applyAlignment="1">
      <alignment horizontal="center" vertical="center" wrapText="1"/>
    </xf>
    <xf numFmtId="0" fontId="24" fillId="15" borderId="3"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14" fillId="0" borderId="0" xfId="0" applyFont="1" applyBorder="1" applyAlignment="1">
      <alignment horizontal="center" vertical="center" wrapText="1"/>
    </xf>
    <xf numFmtId="0" fontId="35" fillId="0" borderId="4" xfId="0" applyFont="1" applyBorder="1" applyAlignment="1">
      <alignment horizontal="center" vertical="center"/>
    </xf>
    <xf numFmtId="0" fontId="0" fillId="0" borderId="6" xfId="0" applyFont="1" applyBorder="1" applyAlignment="1">
      <alignment horizontal="center" vertical="center"/>
    </xf>
    <xf numFmtId="0" fontId="8" fillId="0" borderId="1" xfId="0" applyFont="1" applyBorder="1" applyAlignment="1">
      <alignment horizontal="justify" vertical="top" wrapText="1"/>
    </xf>
    <xf numFmtId="0" fontId="8" fillId="0" borderId="1" xfId="0" applyFont="1" applyBorder="1" applyAlignment="1">
      <alignment wrapText="1"/>
    </xf>
    <xf numFmtId="0" fontId="8" fillId="0" borderId="1" xfId="0" applyFont="1" applyBorder="1" applyAlignment="1"/>
    <xf numFmtId="0" fontId="8" fillId="0" borderId="6" xfId="0" applyFont="1" applyBorder="1" applyAlignment="1">
      <alignment horizontal="justify" vertical="top" wrapText="1"/>
    </xf>
    <xf numFmtId="0" fontId="12" fillId="0" borderId="15" xfId="0" applyFont="1" applyBorder="1" applyAlignment="1">
      <alignment horizontal="center" vertical="center" wrapText="1"/>
    </xf>
    <xf numFmtId="0" fontId="0" fillId="0" borderId="15" xfId="0" applyBorder="1" applyAlignment="1">
      <alignment horizontal="center" vertical="center" wrapText="1"/>
    </xf>
    <xf numFmtId="0" fontId="36" fillId="15" borderId="1" xfId="0" applyFont="1" applyFill="1" applyBorder="1" applyAlignment="1">
      <alignment horizontal="center" vertical="center"/>
    </xf>
    <xf numFmtId="0" fontId="7" fillId="10" borderId="4"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8" fillId="0" borderId="4" xfId="0" applyFont="1" applyBorder="1" applyAlignment="1">
      <alignment horizontal="justify" vertical="top" wrapText="1"/>
    </xf>
    <xf numFmtId="0" fontId="8" fillId="0" borderId="4" xfId="0" applyFont="1" applyFill="1" applyBorder="1" applyAlignment="1">
      <alignment horizontal="justify" vertical="top" wrapText="1"/>
    </xf>
    <xf numFmtId="0" fontId="8" fillId="0" borderId="4"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5" xfId="0" applyFont="1" applyFill="1" applyBorder="1" applyAlignment="1">
      <alignment horizontal="justify" vertical="top" wrapText="1"/>
    </xf>
    <xf numFmtId="0" fontId="8" fillId="0" borderId="5" xfId="0" applyFont="1" applyBorder="1" applyAlignment="1">
      <alignment horizontal="justify" vertical="top" wrapText="1"/>
    </xf>
    <xf numFmtId="0" fontId="8" fillId="0" borderId="5" xfId="0" applyFont="1" applyBorder="1" applyAlignment="1">
      <alignment wrapText="1"/>
    </xf>
    <xf numFmtId="0" fontId="0" fillId="0" borderId="5" xfId="0" applyBorder="1" applyAlignment="1">
      <alignment wrapText="1"/>
    </xf>
    <xf numFmtId="0" fontId="0" fillId="0" borderId="6" xfId="0" applyBorder="1" applyAlignment="1">
      <alignment wrapText="1"/>
    </xf>
    <xf numFmtId="0" fontId="8" fillId="0" borderId="5" xfId="0" applyFont="1" applyBorder="1" applyAlignment="1"/>
    <xf numFmtId="0" fontId="0" fillId="0" borderId="5" xfId="0" applyBorder="1" applyAlignment="1"/>
    <xf numFmtId="0" fontId="0" fillId="0" borderId="6" xfId="0" applyBorder="1" applyAlignment="1"/>
  </cellXfs>
  <cellStyles count="4">
    <cellStyle name="Hyperlink" xfId="2" xr:uid="{00000000-0005-0000-0000-000000000000}"/>
    <cellStyle name="Normal" xfId="0" builtinId="0"/>
    <cellStyle name="Porcentaje" xfId="3" builtinId="5"/>
    <cellStyle name="Porcentaje 2 3" xfId="1" xr:uid="{00000000-0005-0000-0000-000003000000}"/>
  </cellStyles>
  <dxfs count="40">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
      <font>
        <b/>
        <i val="0"/>
      </font>
      <fill>
        <patternFill>
          <bgColor rgb="FFFF0000"/>
        </patternFill>
      </fill>
    </dxf>
    <dxf>
      <font>
        <b/>
        <i val="0"/>
      </font>
      <fill>
        <patternFill>
          <bgColor rgb="FFFFC000"/>
        </patternFill>
      </fill>
    </dxf>
    <dxf>
      <font>
        <b/>
        <i val="0"/>
      </font>
      <fill>
        <patternFill>
          <bgColor rgb="FFFFFF00"/>
        </patternFill>
      </fill>
    </dxf>
    <dxf>
      <font>
        <b/>
        <i val="0"/>
      </font>
      <fill>
        <patternFill>
          <bgColor rgb="FF92D050"/>
        </patternFill>
      </fill>
    </dxf>
    <dxf>
      <font>
        <b/>
        <i val="0"/>
      </font>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CO" sz="2000" b="1">
                <a:solidFill>
                  <a:sysClr val="windowText" lastClr="000000"/>
                </a:solidFill>
                <a:latin typeface="Arial" panose="020B0604020202020204" pitchFamily="34" charset="0"/>
                <a:cs typeface="Arial" panose="020B0604020202020204" pitchFamily="34" charset="0"/>
              </a:rPr>
              <a:t>PLAN DE ACCION INSTITUCIONAL</a:t>
            </a:r>
          </a:p>
          <a:p>
            <a:pPr>
              <a:defRPr/>
            </a:pPr>
            <a:r>
              <a:rPr lang="es-CO" sz="2000" b="1">
                <a:solidFill>
                  <a:sysClr val="windowText" lastClr="000000"/>
                </a:solidFill>
                <a:latin typeface="Arial" panose="020B0604020202020204" pitchFamily="34" charset="0"/>
                <a:cs typeface="Arial" panose="020B0604020202020204" pitchFamily="34" charset="0"/>
              </a:rPr>
              <a:t>Acciones por dependencia</a:t>
            </a:r>
          </a:p>
          <a:p>
            <a:pPr>
              <a:defRPr/>
            </a:pPr>
            <a:r>
              <a:rPr lang="es-CO" sz="2000" b="1">
                <a:solidFill>
                  <a:sysClr val="windowText" lastClr="000000"/>
                </a:solidFill>
                <a:latin typeface="Arial" panose="020B0604020202020204" pitchFamily="34" charset="0"/>
                <a:cs typeface="Arial" panose="020B0604020202020204" pitchFamily="34" charset="0"/>
              </a:rPr>
              <a:t>Vigencia 2022</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2.2854435230994358E-2"/>
          <c:y val="3.7192354509595217E-2"/>
          <c:w val="0.95680156410343709"/>
          <c:h val="0.8760464224580623"/>
        </c:manualLayout>
      </c:layout>
      <c:barChart>
        <c:barDir val="col"/>
        <c:grouping val="clustered"/>
        <c:varyColors val="0"/>
        <c:ser>
          <c:idx val="0"/>
          <c:order val="0"/>
          <c:spPr>
            <a:solidFill>
              <a:schemeClr val="accent1">
                <a:alpha val="70000"/>
              </a:schemeClr>
            </a:solidFill>
            <a:ln>
              <a:noFill/>
            </a:ln>
            <a:effectLst/>
          </c:spPr>
          <c:invertIfNegative val="0"/>
          <c:dPt>
            <c:idx val="0"/>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2-4B0F-44D7-A005-683C67AA65FF}"/>
              </c:ext>
            </c:extLst>
          </c:dPt>
          <c:dPt>
            <c:idx val="1"/>
            <c:invertIfNegative val="0"/>
            <c:bubble3D val="0"/>
            <c:spPr>
              <a:solidFill>
                <a:schemeClr val="accent6">
                  <a:lumMod val="60000"/>
                  <a:lumOff val="40000"/>
                </a:schemeClr>
              </a:solidFill>
              <a:ln>
                <a:noFill/>
              </a:ln>
              <a:effectLst/>
            </c:spPr>
            <c:extLst>
              <c:ext xmlns:c16="http://schemas.microsoft.com/office/drawing/2014/chart" uri="{C3380CC4-5D6E-409C-BE32-E72D297353CC}">
                <c16:uniqueId val="{00000003-4B0F-44D7-A005-683C67AA65FF}"/>
              </c:ext>
            </c:extLst>
          </c:dPt>
          <c:dPt>
            <c:idx val="2"/>
            <c:invertIfNegative val="0"/>
            <c:bubble3D val="0"/>
            <c:spPr>
              <a:solidFill>
                <a:schemeClr val="accent5">
                  <a:lumMod val="75000"/>
                </a:schemeClr>
              </a:solidFill>
              <a:ln>
                <a:noFill/>
              </a:ln>
              <a:effectLst/>
            </c:spPr>
            <c:extLst>
              <c:ext xmlns:c16="http://schemas.microsoft.com/office/drawing/2014/chart" uri="{C3380CC4-5D6E-409C-BE32-E72D297353CC}">
                <c16:uniqueId val="{00000004-4B0F-44D7-A005-683C67AA65FF}"/>
              </c:ext>
            </c:extLst>
          </c:dPt>
          <c:dPt>
            <c:idx val="4"/>
            <c:invertIfNegative val="0"/>
            <c:bubble3D val="0"/>
            <c:spPr>
              <a:solidFill>
                <a:schemeClr val="accent4">
                  <a:lumMod val="60000"/>
                  <a:lumOff val="40000"/>
                </a:schemeClr>
              </a:solidFill>
              <a:ln>
                <a:noFill/>
              </a:ln>
              <a:effectLst/>
            </c:spPr>
            <c:extLst>
              <c:ext xmlns:c16="http://schemas.microsoft.com/office/drawing/2014/chart" uri="{C3380CC4-5D6E-409C-BE32-E72D297353CC}">
                <c16:uniqueId val="{00000006-4B0F-44D7-A005-683C67AA65FF}"/>
              </c:ext>
            </c:extLst>
          </c:dPt>
          <c:dPt>
            <c:idx val="5"/>
            <c:invertIfNegative val="0"/>
            <c:bubble3D val="0"/>
            <c:spPr>
              <a:solidFill>
                <a:srgbClr val="7030A0"/>
              </a:solidFill>
              <a:ln>
                <a:noFill/>
              </a:ln>
              <a:effectLst/>
            </c:spPr>
            <c:extLst>
              <c:ext xmlns:c16="http://schemas.microsoft.com/office/drawing/2014/chart" uri="{C3380CC4-5D6E-409C-BE32-E72D297353CC}">
                <c16:uniqueId val="{00000007-4B0F-44D7-A005-683C67AA65FF}"/>
              </c:ext>
            </c:extLst>
          </c:dPt>
          <c:dPt>
            <c:idx val="6"/>
            <c:invertIfNegative val="0"/>
            <c:bubble3D val="0"/>
            <c:spPr>
              <a:solidFill>
                <a:srgbClr val="FF0000"/>
              </a:solidFill>
              <a:ln>
                <a:noFill/>
              </a:ln>
              <a:effectLst/>
            </c:spPr>
            <c:extLst>
              <c:ext xmlns:c16="http://schemas.microsoft.com/office/drawing/2014/chart" uri="{C3380CC4-5D6E-409C-BE32-E72D297353CC}">
                <c16:uniqueId val="{00000008-4B0F-44D7-A005-683C67AA65FF}"/>
              </c:ext>
            </c:extLst>
          </c:dPt>
          <c:dPt>
            <c:idx val="7"/>
            <c:invertIfNegative val="0"/>
            <c:bubble3D val="0"/>
            <c:spPr>
              <a:solidFill>
                <a:schemeClr val="bg2">
                  <a:lumMod val="50000"/>
                </a:schemeClr>
              </a:solidFill>
              <a:ln>
                <a:noFill/>
              </a:ln>
              <a:effectLst/>
            </c:spPr>
            <c:extLst>
              <c:ext xmlns:c16="http://schemas.microsoft.com/office/drawing/2014/chart" uri="{C3380CC4-5D6E-409C-BE32-E72D297353CC}">
                <c16:uniqueId val="{0000000D-11FB-41AE-A287-C25402FE90D7}"/>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0F-44D7-A005-683C67AA65FF}"/>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B0F-44D7-A005-683C67AA65FF}"/>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B0F-44D7-A005-683C67AA65FF}"/>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0F-44D7-A005-683C67AA65FF}"/>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B0F-44D7-A005-683C67AA65FF}"/>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B0F-44D7-A005-683C67AA65FF}"/>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0F-44D7-A005-683C67AA65FF}"/>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FB-41AE-A287-C25402FE90D7}"/>
                </c:ext>
              </c:extLst>
            </c:dLbl>
            <c:spPr>
              <a:noFill/>
              <a:ln>
                <a:noFill/>
              </a:ln>
              <a:effectLst/>
            </c:spPr>
            <c:txPr>
              <a:bodyPr rot="0" spcFirstLastPara="1" vertOverflow="ellipsis" vert="horz" wrap="square" lIns="38100" tIns="19050" rIns="38100" bIns="19050" anchor="ctr" anchorCtr="1">
                <a:spAutoFit/>
              </a:bodyPr>
              <a:lstStyle/>
              <a:p>
                <a:pPr>
                  <a:defRPr sz="28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'Estadística por dependen'!$A$84:$H$84</c:f>
              <c:strCache>
                <c:ptCount val="8"/>
                <c:pt idx="0">
                  <c:v> Planeación estratégica y Prospectiva</c:v>
                </c:pt>
                <c:pt idx="1">
                  <c:v>Proyectos y Desarrollo Regionla</c:v>
                </c:pt>
                <c:pt idx="2">
                  <c:v>Administrativa y Financiera 
incluye Tesorería</c:v>
                </c:pt>
                <c:pt idx="3">
                  <c:v>Oficina Asesora Jurídica  </c:v>
                </c:pt>
                <c:pt idx="4">
                  <c:v>Oficina Asesora Comunicaciones Internas y Externas</c:v>
                </c:pt>
                <c:pt idx="5">
                  <c:v>Control Interno</c:v>
                </c:pt>
                <c:pt idx="7">
                  <c:v>Total acciones 2022</c:v>
                </c:pt>
              </c:strCache>
            </c:strRef>
          </c:cat>
          <c:val>
            <c:numRef>
              <c:f>'Estadística por dependen'!$A$85:$H$85</c:f>
              <c:numCache>
                <c:formatCode>General</c:formatCode>
                <c:ptCount val="8"/>
                <c:pt idx="0">
                  <c:v>17</c:v>
                </c:pt>
                <c:pt idx="1">
                  <c:v>5</c:v>
                </c:pt>
                <c:pt idx="2">
                  <c:v>32</c:v>
                </c:pt>
                <c:pt idx="3">
                  <c:v>3</c:v>
                </c:pt>
                <c:pt idx="4">
                  <c:v>7</c:v>
                </c:pt>
                <c:pt idx="5">
                  <c:v>7</c:v>
                </c:pt>
                <c:pt idx="7">
                  <c:v>71</c:v>
                </c:pt>
              </c:numCache>
            </c:numRef>
          </c:val>
          <c:extLst>
            <c:ext xmlns:c16="http://schemas.microsoft.com/office/drawing/2014/chart" uri="{C3380CC4-5D6E-409C-BE32-E72D297353CC}">
              <c16:uniqueId val="{00000000-4B0F-44D7-A005-683C67AA65FF}"/>
            </c:ext>
          </c:extLst>
        </c:ser>
        <c:dLbls>
          <c:showLegendKey val="0"/>
          <c:showVal val="0"/>
          <c:showCatName val="0"/>
          <c:showSerName val="0"/>
          <c:showPercent val="0"/>
          <c:showBubbleSize val="0"/>
        </c:dLbls>
        <c:gapWidth val="80"/>
        <c:overlap val="25"/>
        <c:axId val="345736368"/>
        <c:axId val="345737936"/>
      </c:barChart>
      <c:catAx>
        <c:axId val="345736368"/>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cap="none" spc="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345737936"/>
        <c:crosses val="autoZero"/>
        <c:auto val="1"/>
        <c:lblAlgn val="ctr"/>
        <c:lblOffset val="100"/>
        <c:noMultiLvlLbl val="0"/>
      </c:catAx>
      <c:valAx>
        <c:axId val="345737936"/>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CO"/>
          </a:p>
        </c:txPr>
        <c:crossAx val="34573636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CO" sz="1800" b="1" i="0" baseline="0">
                <a:effectLst/>
                <a:latin typeface="Arial" panose="020B0604020202020204" pitchFamily="34" charset="0"/>
                <a:cs typeface="Arial" panose="020B0604020202020204" pitchFamily="34" charset="0"/>
              </a:rPr>
              <a:t>PLAN DE ACCION INSTITUCIONAL</a:t>
            </a:r>
            <a:endParaRPr lang="es-CO" b="1">
              <a:effectLst/>
              <a:latin typeface="Arial" panose="020B0604020202020204" pitchFamily="34" charset="0"/>
              <a:cs typeface="Arial" panose="020B0604020202020204" pitchFamily="34" charset="0"/>
            </a:endParaRPr>
          </a:p>
          <a:p>
            <a:pPr>
              <a:defRPr/>
            </a:pPr>
            <a:r>
              <a:rPr lang="es-CO" sz="1800" b="1" i="0" baseline="0">
                <a:effectLst/>
                <a:latin typeface="Arial" panose="020B0604020202020204" pitchFamily="34" charset="0"/>
                <a:cs typeface="Arial" panose="020B0604020202020204" pitchFamily="34" charset="0"/>
              </a:rPr>
              <a:t>Total acciones</a:t>
            </a:r>
            <a:endParaRPr lang="es-CO" b="1">
              <a:effectLst/>
              <a:latin typeface="Arial" panose="020B0604020202020204" pitchFamily="34" charset="0"/>
              <a:cs typeface="Arial" panose="020B0604020202020204" pitchFamily="34" charset="0"/>
            </a:endParaRPr>
          </a:p>
          <a:p>
            <a:pPr>
              <a:defRPr/>
            </a:pPr>
            <a:r>
              <a:rPr lang="es-CO" sz="1800" b="1" i="0" baseline="0">
                <a:effectLst/>
                <a:latin typeface="Arial" panose="020B0604020202020204" pitchFamily="34" charset="0"/>
                <a:cs typeface="Arial" panose="020B0604020202020204" pitchFamily="34" charset="0"/>
              </a:rPr>
              <a:t>Vigencia 2022</a:t>
            </a:r>
            <a:endParaRPr lang="es-CO" b="1">
              <a:effectLst/>
              <a:latin typeface="Arial" panose="020B0604020202020204" pitchFamily="34" charset="0"/>
              <a:cs typeface="Arial" panose="020B0604020202020204" pitchFamily="34" charset="0"/>
            </a:endParaRPr>
          </a:p>
        </c:rich>
      </c:tx>
      <c:layout>
        <c:manualLayout>
          <c:xMode val="edge"/>
          <c:yMode val="edge"/>
          <c:x val="0.5794291737873537"/>
          <c:y val="6.2288422477995938E-2"/>
        </c:manualLayout>
      </c:layout>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CO"/>
        </a:p>
      </c:txPr>
    </c:title>
    <c:autoTitleDeleted val="0"/>
    <c:plotArea>
      <c:layout>
        <c:manualLayout>
          <c:layoutTarget val="inner"/>
          <c:xMode val="edge"/>
          <c:yMode val="edge"/>
          <c:x val="4.3198476240890057E-2"/>
          <c:y val="1.6057122037123256E-2"/>
          <c:w val="0.95680156410343709"/>
          <c:h val="0.8760464224580623"/>
        </c:manualLayout>
      </c:layout>
      <c:barChart>
        <c:barDir val="col"/>
        <c:grouping val="clustered"/>
        <c:varyColors val="0"/>
        <c:ser>
          <c:idx val="0"/>
          <c:order val="0"/>
          <c:spPr>
            <a:solidFill>
              <a:schemeClr val="accent1">
                <a:alpha val="70000"/>
              </a:schemeClr>
            </a:solidFill>
            <a:ln>
              <a:noFill/>
            </a:ln>
            <a:effectLst/>
          </c:spPr>
          <c:invertIfNegative val="0"/>
          <c:dPt>
            <c:idx val="0"/>
            <c:invertIfNegative val="0"/>
            <c:bubble3D val="0"/>
            <c:spPr>
              <a:solidFill>
                <a:schemeClr val="accent5">
                  <a:lumMod val="50000"/>
                </a:schemeClr>
              </a:solidFill>
              <a:ln>
                <a:noFill/>
              </a:ln>
              <a:effectLst/>
            </c:spPr>
            <c:extLst>
              <c:ext xmlns:c16="http://schemas.microsoft.com/office/drawing/2014/chart" uri="{C3380CC4-5D6E-409C-BE32-E72D297353CC}">
                <c16:uniqueId val="{00000001-CE98-4002-AAC7-07F3B3B384AE}"/>
              </c:ext>
            </c:extLst>
          </c:dPt>
          <c:dPt>
            <c:idx val="1"/>
            <c:invertIfNegative val="0"/>
            <c:bubble3D val="0"/>
            <c:spPr>
              <a:solidFill>
                <a:schemeClr val="accent6">
                  <a:lumMod val="75000"/>
                </a:schemeClr>
              </a:solidFill>
              <a:ln>
                <a:noFill/>
              </a:ln>
              <a:effectLst/>
            </c:spPr>
            <c:extLst>
              <c:ext xmlns:c16="http://schemas.microsoft.com/office/drawing/2014/chart" uri="{C3380CC4-5D6E-409C-BE32-E72D297353CC}">
                <c16:uniqueId val="{00000003-CE98-4002-AAC7-07F3B3B384AE}"/>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E98-4002-AAC7-07F3B3B384AE}"/>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E98-4002-AAC7-07F3B3B384AE}"/>
                </c:ext>
              </c:extLst>
            </c:dLbl>
            <c:spPr>
              <a:noFill/>
              <a:ln>
                <a:noFill/>
              </a:ln>
              <a:effectLst/>
            </c:spPr>
            <c:txPr>
              <a:bodyPr rot="0" spcFirstLastPara="1" vertOverflow="ellipsis" vert="horz" wrap="square" lIns="38100" tIns="19050" rIns="38100" bIns="19050" anchor="ctr" anchorCtr="1">
                <a:spAutoFit/>
              </a:bodyPr>
              <a:lstStyle/>
              <a:p>
                <a:pPr>
                  <a:defRPr sz="24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'Estadística por dependen'!$A$105:$B$105</c:f>
              <c:strCache>
                <c:ptCount val="2"/>
                <c:pt idx="0">
                  <c:v>Total Acciones Plan Acción 2022</c:v>
                </c:pt>
                <c:pt idx="1">
                  <c:v>Tareas compartidas
2022</c:v>
                </c:pt>
              </c:strCache>
            </c:strRef>
          </c:cat>
          <c:val>
            <c:numRef>
              <c:f>'Estadística por dependen'!$A$106:$B$106</c:f>
              <c:numCache>
                <c:formatCode>General</c:formatCode>
                <c:ptCount val="2"/>
                <c:pt idx="0">
                  <c:v>71</c:v>
                </c:pt>
                <c:pt idx="1">
                  <c:v>11</c:v>
                </c:pt>
              </c:numCache>
            </c:numRef>
          </c:val>
          <c:extLst>
            <c:ext xmlns:c16="http://schemas.microsoft.com/office/drawing/2014/chart" uri="{C3380CC4-5D6E-409C-BE32-E72D297353CC}">
              <c16:uniqueId val="{0000000E-CE98-4002-AAC7-07F3B3B384AE}"/>
            </c:ext>
          </c:extLst>
        </c:ser>
        <c:dLbls>
          <c:showLegendKey val="0"/>
          <c:showVal val="0"/>
          <c:showCatName val="0"/>
          <c:showSerName val="0"/>
          <c:showPercent val="0"/>
          <c:showBubbleSize val="0"/>
        </c:dLbls>
        <c:gapWidth val="80"/>
        <c:overlap val="25"/>
        <c:axId val="211495416"/>
        <c:axId val="211495024"/>
      </c:barChart>
      <c:catAx>
        <c:axId val="211495416"/>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1050" b="1" i="0" u="none" strike="noStrike" kern="1200" cap="none" spc="20" normalizeH="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211495024"/>
        <c:crosses val="autoZero"/>
        <c:auto val="1"/>
        <c:lblAlgn val="ctr"/>
        <c:lblOffset val="100"/>
        <c:noMultiLvlLbl val="0"/>
      </c:catAx>
      <c:valAx>
        <c:axId val="211495024"/>
        <c:scaling>
          <c:orientation val="minMax"/>
        </c:scaling>
        <c:delete val="0"/>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CO"/>
          </a:p>
        </c:txPr>
        <c:crossAx val="211495416"/>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xdr:col>
      <xdr:colOff>1219200</xdr:colOff>
      <xdr:row>0</xdr:row>
      <xdr:rowOff>1</xdr:rowOff>
    </xdr:from>
    <xdr:to>
      <xdr:col>4</xdr:col>
      <xdr:colOff>1714500</xdr:colOff>
      <xdr:row>0</xdr:row>
      <xdr:rowOff>1397001</xdr:rowOff>
    </xdr:to>
    <xdr:pic>
      <xdr:nvPicPr>
        <xdr:cNvPr id="2" name="3 Imagen">
          <a:extLst>
            <a:ext uri="{FF2B5EF4-FFF2-40B4-BE49-F238E27FC236}">
              <a16:creationId xmlns:a16="http://schemas.microsoft.com/office/drawing/2014/main" id="{00000000-0008-0000-0100-000002000000}"/>
            </a:ext>
          </a:extLst>
        </xdr:cNvPr>
        <xdr:cNvPicPr/>
      </xdr:nvPicPr>
      <xdr:blipFill rotWithShape="1">
        <a:blip xmlns:r="http://schemas.openxmlformats.org/officeDocument/2006/relationships" r:embed="rId1"/>
        <a:srcRect l="28618" t="33349" r="34404" b="37633"/>
        <a:stretch/>
      </xdr:blipFill>
      <xdr:spPr bwMode="auto">
        <a:xfrm>
          <a:off x="3181350" y="1"/>
          <a:ext cx="3514725" cy="1397000"/>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3</xdr:col>
      <xdr:colOff>103908</xdr:colOff>
      <xdr:row>83</xdr:row>
      <xdr:rowOff>259774</xdr:rowOff>
    </xdr:from>
    <xdr:to>
      <xdr:col>4</xdr:col>
      <xdr:colOff>1731818</xdr:colOff>
      <xdr:row>85</xdr:row>
      <xdr:rowOff>997586</xdr:rowOff>
    </xdr:to>
    <xdr:pic>
      <xdr:nvPicPr>
        <xdr:cNvPr id="4" name="Imagen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0999" y="138199092"/>
          <a:ext cx="2528455" cy="1257358"/>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61233</xdr:colOff>
      <xdr:row>81</xdr:row>
      <xdr:rowOff>30387</xdr:rowOff>
    </xdr:from>
    <xdr:to>
      <xdr:col>9</xdr:col>
      <xdr:colOff>727983</xdr:colOff>
      <xdr:row>98</xdr:row>
      <xdr:rowOff>11337</xdr:rowOff>
    </xdr:to>
    <xdr:graphicFrame macro="">
      <xdr:nvGraphicFramePr>
        <xdr:cNvPr id="5" name="Gráfico 4" descr="PLAN DE ACCION INSTITUCIONAL&#10;Acciones por dependencia&#10;Vigencia 2022">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100</xdr:row>
      <xdr:rowOff>174172</xdr:rowOff>
    </xdr:from>
    <xdr:to>
      <xdr:col>8</xdr:col>
      <xdr:colOff>1146175</xdr:colOff>
      <xdr:row>122</xdr:row>
      <xdr:rowOff>21772</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0"/>
  <sheetViews>
    <sheetView topLeftCell="A4" workbookViewId="0">
      <selection activeCell="B9" sqref="B9"/>
    </sheetView>
  </sheetViews>
  <sheetFormatPr baseColWidth="10" defaultColWidth="11.42578125" defaultRowHeight="12.75"/>
  <cols>
    <col min="1" max="1" width="40" style="16" customWidth="1"/>
    <col min="2" max="2" width="123" style="13" customWidth="1"/>
    <col min="3" max="16384" width="11.42578125" style="13"/>
  </cols>
  <sheetData>
    <row r="1" spans="1:2" ht="47.25" customHeight="1">
      <c r="A1" s="240" t="s">
        <v>155</v>
      </c>
      <c r="B1" s="240"/>
    </row>
    <row r="3" spans="1:2" ht="100.15" customHeight="1">
      <c r="A3" s="14" t="s">
        <v>273</v>
      </c>
      <c r="B3" s="15" t="s">
        <v>156</v>
      </c>
    </row>
    <row r="4" spans="1:2" ht="33.6" customHeight="1">
      <c r="A4" s="14" t="s">
        <v>173</v>
      </c>
      <c r="B4" s="15" t="s">
        <v>255</v>
      </c>
    </row>
    <row r="5" spans="1:2" ht="26.45" customHeight="1">
      <c r="A5" s="14" t="s">
        <v>6</v>
      </c>
      <c r="B5" s="15" t="s">
        <v>256</v>
      </c>
    </row>
    <row r="6" spans="1:2" ht="26.45" customHeight="1">
      <c r="A6" s="14" t="s">
        <v>168</v>
      </c>
      <c r="B6" s="15" t="s">
        <v>289</v>
      </c>
    </row>
    <row r="7" spans="1:2" ht="26.45" customHeight="1">
      <c r="A7" s="14" t="s">
        <v>7</v>
      </c>
      <c r="B7" s="15" t="s">
        <v>257</v>
      </c>
    </row>
    <row r="8" spans="1:2" ht="123.6" customHeight="1">
      <c r="A8" s="14" t="s">
        <v>8</v>
      </c>
      <c r="B8" s="15" t="s">
        <v>258</v>
      </c>
    </row>
    <row r="9" spans="1:2" ht="25.5">
      <c r="A9" s="14" t="s">
        <v>259</v>
      </c>
      <c r="B9" s="15" t="s">
        <v>260</v>
      </c>
    </row>
    <row r="10" spans="1:2" ht="21" customHeight="1">
      <c r="A10" s="14" t="s">
        <v>261</v>
      </c>
      <c r="B10" s="15" t="s">
        <v>263</v>
      </c>
    </row>
    <row r="11" spans="1:2" ht="36.6" customHeight="1">
      <c r="A11" s="14" t="s">
        <v>11</v>
      </c>
      <c r="B11" s="15" t="s">
        <v>262</v>
      </c>
    </row>
    <row r="12" spans="1:2" ht="34.15" customHeight="1">
      <c r="A12" s="14" t="s">
        <v>264</v>
      </c>
      <c r="B12" s="15" t="s">
        <v>266</v>
      </c>
    </row>
    <row r="13" spans="1:2" ht="49.15" customHeight="1">
      <c r="A13" s="14" t="s">
        <v>265</v>
      </c>
      <c r="B13" s="15" t="s">
        <v>267</v>
      </c>
    </row>
    <row r="14" spans="1:2" ht="57" customHeight="1">
      <c r="A14" s="125" t="s">
        <v>271</v>
      </c>
      <c r="B14" s="15" t="s">
        <v>268</v>
      </c>
    </row>
    <row r="15" spans="1:2" ht="30" customHeight="1">
      <c r="A15" s="241" t="s">
        <v>270</v>
      </c>
      <c r="B15" s="15" t="s">
        <v>157</v>
      </c>
    </row>
    <row r="16" spans="1:2" ht="67.5" customHeight="1">
      <c r="A16" s="242"/>
      <c r="B16" s="15" t="s">
        <v>272</v>
      </c>
    </row>
    <row r="17" spans="1:2" ht="57" customHeight="1">
      <c r="A17" s="242"/>
      <c r="B17" s="15" t="s">
        <v>269</v>
      </c>
    </row>
    <row r="18" spans="1:2" ht="35.25" customHeight="1">
      <c r="A18" s="242"/>
      <c r="B18" s="15" t="s">
        <v>158</v>
      </c>
    </row>
    <row r="19" spans="1:2" ht="54.6" customHeight="1">
      <c r="A19" s="242"/>
      <c r="B19" s="15" t="s">
        <v>274</v>
      </c>
    </row>
    <row r="20" spans="1:2" ht="31.9" customHeight="1">
      <c r="A20" s="243"/>
      <c r="B20" s="15" t="s">
        <v>159</v>
      </c>
    </row>
    <row r="21" spans="1:2">
      <c r="B21" s="17"/>
    </row>
    <row r="22" spans="1:2">
      <c r="B22" s="17"/>
    </row>
    <row r="23" spans="1:2">
      <c r="B23" s="17"/>
    </row>
    <row r="24" spans="1:2">
      <c r="B24" s="17"/>
    </row>
    <row r="25" spans="1:2">
      <c r="B25" s="17"/>
    </row>
    <row r="26" spans="1:2">
      <c r="B26" s="17"/>
    </row>
    <row r="27" spans="1:2">
      <c r="B27" s="17"/>
    </row>
    <row r="28" spans="1:2">
      <c r="B28" s="17"/>
    </row>
    <row r="29" spans="1:2">
      <c r="B29" s="17"/>
    </row>
    <row r="30" spans="1:2">
      <c r="B30" s="17"/>
    </row>
    <row r="31" spans="1:2">
      <c r="B31" s="17"/>
    </row>
    <row r="32" spans="1:2">
      <c r="B32" s="17"/>
    </row>
    <row r="33" spans="2:2">
      <c r="B33" s="17"/>
    </row>
    <row r="34" spans="2:2">
      <c r="B34" s="17"/>
    </row>
    <row r="35" spans="2:2">
      <c r="B35" s="17"/>
    </row>
    <row r="36" spans="2:2">
      <c r="B36" s="17"/>
    </row>
    <row r="37" spans="2:2">
      <c r="B37" s="17"/>
    </row>
    <row r="38" spans="2:2">
      <c r="B38" s="17"/>
    </row>
    <row r="39" spans="2:2">
      <c r="B39" s="17"/>
    </row>
    <row r="40" spans="2:2">
      <c r="B40" s="17"/>
    </row>
    <row r="41" spans="2:2">
      <c r="B41" s="17"/>
    </row>
    <row r="42" spans="2:2">
      <c r="B42" s="17"/>
    </row>
    <row r="43" spans="2:2">
      <c r="B43" s="17"/>
    </row>
    <row r="44" spans="2:2">
      <c r="B44" s="17"/>
    </row>
    <row r="45" spans="2:2">
      <c r="B45" s="17"/>
    </row>
    <row r="46" spans="2:2">
      <c r="B46" s="17"/>
    </row>
    <row r="47" spans="2:2">
      <c r="B47" s="17"/>
    </row>
    <row r="48" spans="2:2">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sheetData>
  <mergeCells count="2">
    <mergeCell ref="A1:B1"/>
    <mergeCell ref="A15:A2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712"/>
  <sheetViews>
    <sheetView tabSelected="1" topLeftCell="A34" zoomScale="60" zoomScaleNormal="60" workbookViewId="0">
      <selection activeCell="J86" sqref="J86"/>
    </sheetView>
  </sheetViews>
  <sheetFormatPr baseColWidth="10" defaultColWidth="11.42578125" defaultRowHeight="34.5"/>
  <cols>
    <col min="1" max="1" width="12.140625" style="2" customWidth="1"/>
    <col min="2" max="2" width="17.28515625" style="2" customWidth="1"/>
    <col min="3" max="3" width="31.7109375" style="2" customWidth="1"/>
    <col min="4" max="4" width="13.5703125" style="124" customWidth="1"/>
    <col min="5" max="5" width="47.5703125" style="2" customWidth="1"/>
    <col min="6" max="6" width="14.28515625" style="184" customWidth="1"/>
    <col min="7" max="7" width="51.85546875" style="75" customWidth="1"/>
    <col min="8" max="8" width="21.5703125" style="40" customWidth="1"/>
    <col min="9" max="9" width="26.42578125" style="75" customWidth="1"/>
    <col min="10" max="10" width="15.28515625" style="76" customWidth="1"/>
    <col min="11" max="11" width="20.7109375" style="77" customWidth="1"/>
    <col min="12" max="12" width="33" style="75" customWidth="1"/>
    <col min="13" max="13" width="29.28515625" style="74" customWidth="1"/>
    <col min="14" max="14" width="17.7109375" style="78" customWidth="1"/>
    <col min="15" max="15" width="16.28515625" style="78" customWidth="1"/>
    <col min="16" max="19" width="15.140625" style="20" customWidth="1"/>
    <col min="20" max="20" width="86.5703125" style="230" customWidth="1"/>
    <col min="21" max="25" width="12.85546875" style="3" hidden="1" customWidth="1"/>
    <col min="26" max="26" width="14.28515625" style="94" customWidth="1"/>
    <col min="27" max="31" width="12.85546875" style="94" hidden="1" customWidth="1"/>
    <col min="32" max="32" width="14.28515625" style="94" customWidth="1"/>
    <col min="33" max="37" width="12.85546875" style="94" hidden="1" customWidth="1"/>
    <col min="38" max="38" width="12" style="94" customWidth="1"/>
    <col min="39" max="43" width="12.85546875" style="94" hidden="1" customWidth="1"/>
    <col min="44" max="44" width="15" style="94" customWidth="1"/>
    <col min="45" max="45" width="21.5703125" style="95" customWidth="1"/>
    <col min="46" max="46" width="48.28515625" style="4" customWidth="1"/>
    <col min="47" max="47" width="69.7109375" style="12" customWidth="1"/>
    <col min="48" max="16384" width="11.42578125" style="1"/>
  </cols>
  <sheetData>
    <row r="1" spans="1:47" ht="122.25" customHeight="1" thickBot="1">
      <c r="A1" s="246" t="s">
        <v>409</v>
      </c>
      <c r="B1" s="247"/>
      <c r="C1" s="247"/>
      <c r="D1" s="247"/>
      <c r="E1" s="247"/>
      <c r="F1" s="248"/>
      <c r="G1" s="248"/>
      <c r="H1" s="248"/>
      <c r="I1" s="248"/>
      <c r="J1" s="248"/>
      <c r="K1" s="248"/>
      <c r="L1" s="248"/>
      <c r="M1" s="248"/>
      <c r="N1" s="248"/>
      <c r="O1" s="248"/>
      <c r="P1" s="248"/>
      <c r="Q1" s="248"/>
      <c r="R1" s="248"/>
      <c r="S1" s="248"/>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row>
    <row r="2" spans="1:47" s="118" customFormat="1" ht="71.25" customHeight="1" thickBot="1">
      <c r="A2" s="250" t="s">
        <v>0</v>
      </c>
      <c r="B2" s="251"/>
      <c r="C2" s="251"/>
      <c r="D2" s="251"/>
      <c r="E2" s="251"/>
      <c r="F2" s="117" t="s">
        <v>173</v>
      </c>
      <c r="G2" s="252" t="s">
        <v>154</v>
      </c>
      <c r="H2" s="252"/>
      <c r="I2" s="253"/>
      <c r="J2" s="253"/>
      <c r="K2" s="253"/>
      <c r="L2" s="253"/>
      <c r="M2" s="253"/>
      <c r="N2" s="253"/>
      <c r="O2" s="254"/>
      <c r="P2" s="255" t="s">
        <v>164</v>
      </c>
      <c r="Q2" s="255"/>
      <c r="R2" s="255"/>
      <c r="S2" s="255"/>
      <c r="T2" s="256" t="s">
        <v>240</v>
      </c>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7"/>
    </row>
    <row r="3" spans="1:47" s="91" customFormat="1" ht="77.25" customHeight="1">
      <c r="A3" s="79" t="s">
        <v>1</v>
      </c>
      <c r="B3" s="79" t="s">
        <v>2</v>
      </c>
      <c r="C3" s="80" t="s">
        <v>3</v>
      </c>
      <c r="D3" s="79" t="s">
        <v>4</v>
      </c>
      <c r="E3" s="81" t="s">
        <v>5</v>
      </c>
      <c r="F3" s="82"/>
      <c r="G3" s="83" t="s">
        <v>6</v>
      </c>
      <c r="H3" s="84" t="s">
        <v>168</v>
      </c>
      <c r="I3" s="85" t="s">
        <v>7</v>
      </c>
      <c r="J3" s="83" t="s">
        <v>8</v>
      </c>
      <c r="K3" s="83" t="s">
        <v>9</v>
      </c>
      <c r="L3" s="85" t="s">
        <v>10</v>
      </c>
      <c r="M3" s="86" t="s">
        <v>161</v>
      </c>
      <c r="N3" s="83" t="s">
        <v>12</v>
      </c>
      <c r="O3" s="83" t="s">
        <v>13</v>
      </c>
      <c r="P3" s="87" t="s">
        <v>165</v>
      </c>
      <c r="Q3" s="87" t="s">
        <v>171</v>
      </c>
      <c r="R3" s="87" t="s">
        <v>166</v>
      </c>
      <c r="S3" s="87" t="s">
        <v>167</v>
      </c>
      <c r="T3" s="89" t="s">
        <v>14</v>
      </c>
      <c r="U3" s="258" t="s">
        <v>162</v>
      </c>
      <c r="V3" s="259"/>
      <c r="W3" s="259"/>
      <c r="X3" s="259"/>
      <c r="Y3" s="260"/>
      <c r="Z3" s="88" t="s">
        <v>163</v>
      </c>
      <c r="AA3" s="258" t="s">
        <v>15</v>
      </c>
      <c r="AB3" s="259"/>
      <c r="AC3" s="259"/>
      <c r="AD3" s="259"/>
      <c r="AE3" s="260"/>
      <c r="AF3" s="88" t="s">
        <v>16</v>
      </c>
      <c r="AG3" s="258" t="s">
        <v>17</v>
      </c>
      <c r="AH3" s="259"/>
      <c r="AI3" s="259"/>
      <c r="AJ3" s="259"/>
      <c r="AK3" s="260"/>
      <c r="AL3" s="88" t="s">
        <v>18</v>
      </c>
      <c r="AM3" s="258" t="s">
        <v>19</v>
      </c>
      <c r="AN3" s="259"/>
      <c r="AO3" s="259"/>
      <c r="AP3" s="259"/>
      <c r="AQ3" s="260"/>
      <c r="AR3" s="88" t="s">
        <v>20</v>
      </c>
      <c r="AS3" s="88" t="s">
        <v>347</v>
      </c>
      <c r="AT3" s="89" t="s">
        <v>21</v>
      </c>
      <c r="AU3" s="90" t="s">
        <v>22</v>
      </c>
    </row>
    <row r="4" spans="1:47" ht="58.5" customHeight="1">
      <c r="A4" s="27">
        <v>1</v>
      </c>
      <c r="B4" s="270" t="s">
        <v>23</v>
      </c>
      <c r="C4" s="271"/>
      <c r="D4" s="271"/>
      <c r="E4" s="272"/>
      <c r="F4" s="23"/>
      <c r="G4" s="24"/>
      <c r="H4" s="36"/>
      <c r="I4" s="24"/>
      <c r="J4" s="25"/>
      <c r="K4" s="25"/>
      <c r="L4" s="24"/>
      <c r="M4" s="24"/>
      <c r="N4" s="44"/>
      <c r="O4" s="44"/>
      <c r="P4" s="26"/>
      <c r="Q4" s="26"/>
      <c r="R4" s="26"/>
      <c r="S4" s="26"/>
      <c r="T4" s="227"/>
      <c r="U4" s="209"/>
      <c r="V4" s="209"/>
      <c r="W4" s="209"/>
      <c r="X4" s="209"/>
      <c r="Y4" s="209"/>
      <c r="Z4" s="210"/>
      <c r="AA4" s="210"/>
      <c r="AB4" s="210"/>
      <c r="AC4" s="210"/>
      <c r="AD4" s="210"/>
      <c r="AE4" s="210"/>
      <c r="AF4" s="210"/>
      <c r="AG4" s="210"/>
      <c r="AH4" s="210"/>
      <c r="AI4" s="210"/>
      <c r="AJ4" s="210"/>
      <c r="AK4" s="210"/>
      <c r="AL4" s="210"/>
      <c r="AM4" s="210"/>
      <c r="AN4" s="210"/>
      <c r="AO4" s="210"/>
      <c r="AP4" s="210"/>
      <c r="AQ4" s="210"/>
      <c r="AR4" s="210"/>
      <c r="AS4" s="205"/>
      <c r="AT4" s="207"/>
      <c r="AU4" s="208"/>
    </row>
    <row r="5" spans="1:47" ht="217.5" customHeight="1">
      <c r="A5" s="273"/>
      <c r="B5" s="277">
        <v>1.1000000000000001</v>
      </c>
      <c r="C5" s="280" t="s">
        <v>24</v>
      </c>
      <c r="D5" s="277" t="s">
        <v>25</v>
      </c>
      <c r="E5" s="281" t="s">
        <v>160</v>
      </c>
      <c r="F5" s="21">
        <v>1</v>
      </c>
      <c r="G5" s="45" t="s">
        <v>146</v>
      </c>
      <c r="H5" s="39">
        <v>1</v>
      </c>
      <c r="I5" s="179" t="s">
        <v>153</v>
      </c>
      <c r="J5" s="46" t="s">
        <v>26</v>
      </c>
      <c r="K5" s="47" t="s">
        <v>140</v>
      </c>
      <c r="L5" s="48" t="s">
        <v>148</v>
      </c>
      <c r="M5" s="49" t="s">
        <v>141</v>
      </c>
      <c r="N5" s="50">
        <v>44562</v>
      </c>
      <c r="O5" s="50">
        <v>44926</v>
      </c>
      <c r="P5" s="231">
        <v>0.7</v>
      </c>
      <c r="Q5" s="231">
        <v>0.1</v>
      </c>
      <c r="R5" s="231">
        <v>0.1</v>
      </c>
      <c r="S5" s="231">
        <v>0.1</v>
      </c>
      <c r="T5" s="11"/>
      <c r="U5" s="221">
        <f>IF(AND(Z5&gt;=80%),1,0)</f>
        <v>0</v>
      </c>
      <c r="V5" s="9">
        <f>IF(AND(Z5&gt;=70%, Z5&lt;=79.99%),1,0)</f>
        <v>0</v>
      </c>
      <c r="W5" s="9">
        <f>IF(AND(Z5&gt;=60%, Z5&lt;=69.99%),1,0)</f>
        <v>0</v>
      </c>
      <c r="X5" s="9">
        <f>IF(AND(Z5&gt;=40%, Z5&lt;=59.99%),1,0)</f>
        <v>0</v>
      </c>
      <c r="Y5" s="9">
        <f>IF(AND(Z5&gt;=0%, Z5&lt;=39.99%),1,0)</f>
        <v>1</v>
      </c>
      <c r="Z5" s="92">
        <v>0</v>
      </c>
      <c r="AA5" s="93">
        <f>IF(AND(AF5&gt;=80%),1,0)</f>
        <v>0</v>
      </c>
      <c r="AB5" s="93">
        <f>IF(AND(AF5&gt;=70%, AF5&lt;=79.99%),1,0)</f>
        <v>0</v>
      </c>
      <c r="AC5" s="93">
        <f>IF(AND(AF5&gt;=60%, AF5&lt;=69.99%),1,0)</f>
        <v>0</v>
      </c>
      <c r="AD5" s="93">
        <f>IF(AND(AF5&gt;=40%, AF5&lt;=59.99%),1,0)</f>
        <v>0</v>
      </c>
      <c r="AE5" s="93">
        <f>IF(AND(AF5&gt;=0%, AF5&lt;=39.99%),1,0)</f>
        <v>1</v>
      </c>
      <c r="AF5" s="92">
        <v>0</v>
      </c>
      <c r="AG5" s="93">
        <f>IF(AND(AL5&gt;=80%),1,0)</f>
        <v>0</v>
      </c>
      <c r="AH5" s="93">
        <f>IF(AND(AL5&gt;=70%, AL5&lt;=79.99%),1,0)</f>
        <v>0</v>
      </c>
      <c r="AI5" s="93">
        <f>IF(AND(AL5&gt;=60%, AL5&lt;=69.99%),1,0)</f>
        <v>0</v>
      </c>
      <c r="AJ5" s="93">
        <f>IF(AND(AL5&gt;=40%, AL5&lt;=59.99%),1,0)</f>
        <v>0</v>
      </c>
      <c r="AK5" s="93">
        <f>IF(AND(AL5&gt;=0%, AL5&lt;=39.99%),1,0)</f>
        <v>1</v>
      </c>
      <c r="AL5" s="92">
        <v>0</v>
      </c>
      <c r="AM5" s="93">
        <f>IF(AND(AR5&gt;=80%),1,0)</f>
        <v>0</v>
      </c>
      <c r="AN5" s="93">
        <f>IF(AND(AR5&gt;=70%, AR5&lt;=79.99%),1,0)</f>
        <v>0</v>
      </c>
      <c r="AO5" s="93">
        <f>IF(AND(AR5&gt;=60%, AR5&lt;=69.99%),1,0)</f>
        <v>0</v>
      </c>
      <c r="AP5" s="93">
        <f>IF(AND(AR5&gt;=40%, AR5&lt;=59.99%),1,0)</f>
        <v>0</v>
      </c>
      <c r="AQ5" s="93">
        <f>IF(AND(AR5&gt;=0%, AR5&lt;=39.99%),1,0)</f>
        <v>1</v>
      </c>
      <c r="AR5" s="92">
        <v>0</v>
      </c>
      <c r="AS5" s="92">
        <f>+(Z5+AF5+AL5+AR5)/4</f>
        <v>0</v>
      </c>
      <c r="AT5" s="201"/>
      <c r="AU5" s="202"/>
    </row>
    <row r="6" spans="1:47" ht="114" customHeight="1">
      <c r="A6" s="274"/>
      <c r="B6" s="278"/>
      <c r="C6" s="280"/>
      <c r="D6" s="278"/>
      <c r="E6" s="282"/>
      <c r="F6" s="21">
        <f>F5+1</f>
        <v>2</v>
      </c>
      <c r="G6" s="45" t="s">
        <v>348</v>
      </c>
      <c r="H6" s="39">
        <v>1</v>
      </c>
      <c r="I6" s="179" t="s">
        <v>144</v>
      </c>
      <c r="J6" s="51" t="s">
        <v>26</v>
      </c>
      <c r="K6" s="52" t="s">
        <v>140</v>
      </c>
      <c r="L6" s="179" t="s">
        <v>172</v>
      </c>
      <c r="M6" s="53" t="s">
        <v>247</v>
      </c>
      <c r="N6" s="50">
        <v>44562</v>
      </c>
      <c r="O6" s="50">
        <v>44926</v>
      </c>
      <c r="P6" s="231">
        <v>0.7</v>
      </c>
      <c r="Q6" s="231">
        <v>0.1</v>
      </c>
      <c r="R6" s="231">
        <v>0.1</v>
      </c>
      <c r="S6" s="231">
        <v>0.1</v>
      </c>
      <c r="T6" s="203"/>
      <c r="U6" s="221">
        <f t="shared" ref="U6:U24" si="0">IF(AND(Z6&gt;=80%),1,0)</f>
        <v>0</v>
      </c>
      <c r="V6" s="9">
        <f t="shared" ref="V6:V24" si="1">IF(AND(Z6&gt;=70%, Z6&lt;=79.99%),1,0)</f>
        <v>0</v>
      </c>
      <c r="W6" s="9">
        <f t="shared" ref="W6:W24" si="2">IF(AND(Z6&gt;=60%, Z6&lt;=69.99%),1,0)</f>
        <v>0</v>
      </c>
      <c r="X6" s="9">
        <f t="shared" ref="X6:X24" si="3">IF(AND(Z6&gt;=40%, Z6&lt;=59.99%),1,0)</f>
        <v>0</v>
      </c>
      <c r="Y6" s="9">
        <f t="shared" ref="Y6:Y24" si="4">IF(AND(Z6&gt;=0%, Z6&lt;=39.99%),1,0)</f>
        <v>1</v>
      </c>
      <c r="Z6" s="92">
        <v>0</v>
      </c>
      <c r="AA6" s="93">
        <f t="shared" ref="AA6:AA68" si="5">IF(AND(AF6&gt;=80%),1,0)</f>
        <v>0</v>
      </c>
      <c r="AB6" s="93">
        <f t="shared" ref="AB6:AB68" si="6">IF(AND(AF6&gt;=70%, AF6&lt;=79.99%),1,0)</f>
        <v>0</v>
      </c>
      <c r="AC6" s="93">
        <f t="shared" ref="AC6:AC68" si="7">IF(AND(AF6&gt;=60%, AF6&lt;=69.99%),1,0)</f>
        <v>0</v>
      </c>
      <c r="AD6" s="93">
        <f t="shared" ref="AD6:AD68" si="8">IF(AND(AF6&gt;=40%, AF6&lt;=59.99%),1,0)</f>
        <v>0</v>
      </c>
      <c r="AE6" s="93">
        <f t="shared" ref="AE6:AE68" si="9">IF(AND(AF6&gt;=0%, AF6&lt;=39.99%),1,0)</f>
        <v>1</v>
      </c>
      <c r="AF6" s="92">
        <v>0</v>
      </c>
      <c r="AG6" s="93">
        <f>IF(AND(AL6&gt;=80%),1,0)</f>
        <v>0</v>
      </c>
      <c r="AH6" s="93">
        <f>IF(AND(AL6&gt;=70%, AL6&lt;=79.99%),1,0)</f>
        <v>0</v>
      </c>
      <c r="AI6" s="93">
        <f>IF(AND(AL6&gt;=60%, AL6&lt;=69.99%),1,0)</f>
        <v>0</v>
      </c>
      <c r="AJ6" s="93">
        <f>IF(AND(AL6&gt;=40%, AL6&lt;=59.99%),1,0)</f>
        <v>0</v>
      </c>
      <c r="AK6" s="93">
        <f>IF(AND(AL6&gt;=0%, AL6&lt;=39.99%),1,0)</f>
        <v>1</v>
      </c>
      <c r="AL6" s="92">
        <v>0</v>
      </c>
      <c r="AM6" s="93">
        <f t="shared" ref="AM6:AM68" si="10">IF(AND(AR6&gt;=80%),1,0)</f>
        <v>0</v>
      </c>
      <c r="AN6" s="93">
        <f t="shared" ref="AN6:AN68" si="11">IF(AND(AR6&gt;=70%, AR6&lt;=79.99%),1,0)</f>
        <v>0</v>
      </c>
      <c r="AO6" s="93">
        <f t="shared" ref="AO6:AO68" si="12">IF(AND(AR6&gt;=60%, AR6&lt;=69.99%),1,0)</f>
        <v>0</v>
      </c>
      <c r="AP6" s="93">
        <f t="shared" ref="AP6:AP68" si="13">IF(AND(AR6&gt;=40%, AR6&lt;=59.99%),1,0)</f>
        <v>0</v>
      </c>
      <c r="AQ6" s="93">
        <f t="shared" ref="AQ6:AQ68" si="14">IF(AND(AR6&gt;=0%, AR6&lt;=39.99%),1,0)</f>
        <v>1</v>
      </c>
      <c r="AR6" s="92">
        <v>0</v>
      </c>
      <c r="AS6" s="92">
        <f t="shared" ref="AS6:AS72" si="15">+(Z6+AF6+AL6+AR6)/4</f>
        <v>0</v>
      </c>
      <c r="AT6" s="201"/>
      <c r="AU6" s="202"/>
    </row>
    <row r="7" spans="1:47" ht="131.25" customHeight="1">
      <c r="A7" s="274"/>
      <c r="B7" s="278"/>
      <c r="C7" s="280"/>
      <c r="D7" s="278"/>
      <c r="E7" s="282"/>
      <c r="F7" s="21">
        <f t="shared" ref="F7:F24" si="16">F6+1</f>
        <v>3</v>
      </c>
      <c r="G7" s="45" t="s">
        <v>150</v>
      </c>
      <c r="H7" s="39">
        <v>1</v>
      </c>
      <c r="I7" s="179" t="s">
        <v>349</v>
      </c>
      <c r="J7" s="51" t="s">
        <v>26</v>
      </c>
      <c r="K7" s="52" t="s">
        <v>33</v>
      </c>
      <c r="L7" s="179" t="s">
        <v>174</v>
      </c>
      <c r="M7" s="53" t="s">
        <v>149</v>
      </c>
      <c r="N7" s="50">
        <v>44562</v>
      </c>
      <c r="O7" s="50">
        <v>44926</v>
      </c>
      <c r="P7" s="231">
        <v>0.7</v>
      </c>
      <c r="Q7" s="231">
        <v>0.1</v>
      </c>
      <c r="R7" s="231">
        <v>0.1</v>
      </c>
      <c r="S7" s="231">
        <v>0.1</v>
      </c>
      <c r="T7" s="11"/>
      <c r="U7" s="221">
        <f t="shared" si="0"/>
        <v>0</v>
      </c>
      <c r="V7" s="9">
        <f t="shared" si="1"/>
        <v>0</v>
      </c>
      <c r="W7" s="9">
        <f t="shared" si="2"/>
        <v>0</v>
      </c>
      <c r="X7" s="9">
        <f t="shared" si="3"/>
        <v>0</v>
      </c>
      <c r="Y7" s="9">
        <f t="shared" si="4"/>
        <v>1</v>
      </c>
      <c r="Z7" s="92">
        <v>0</v>
      </c>
      <c r="AA7" s="93">
        <f t="shared" si="5"/>
        <v>0</v>
      </c>
      <c r="AB7" s="93">
        <f t="shared" si="6"/>
        <v>0</v>
      </c>
      <c r="AC7" s="93">
        <f t="shared" si="7"/>
        <v>0</v>
      </c>
      <c r="AD7" s="93">
        <f t="shared" si="8"/>
        <v>0</v>
      </c>
      <c r="AE7" s="93">
        <f t="shared" si="9"/>
        <v>1</v>
      </c>
      <c r="AF7" s="92">
        <v>0</v>
      </c>
      <c r="AG7" s="93">
        <f t="shared" ref="AG7:AG69" si="17">IF(AND(AL7&gt;=80%),1,0)</f>
        <v>0</v>
      </c>
      <c r="AH7" s="93">
        <f t="shared" ref="AH7:AH69" si="18">IF(AND(AL7&gt;=70%, AL7&lt;=79.99%),1,0)</f>
        <v>0</v>
      </c>
      <c r="AI7" s="93">
        <f t="shared" ref="AI7:AI69" si="19">IF(AND(AL7&gt;=60%, AL7&lt;=69.99%),1,0)</f>
        <v>0</v>
      </c>
      <c r="AJ7" s="93">
        <f t="shared" ref="AJ7:AJ69" si="20">IF(AND(AL7&gt;=40%, AL7&lt;=59.99%),1,0)</f>
        <v>0</v>
      </c>
      <c r="AK7" s="93">
        <f t="shared" ref="AK7:AK69" si="21">IF(AND(AL7&gt;=0%, AL7&lt;=39.99%),1,0)</f>
        <v>1</v>
      </c>
      <c r="AL7" s="92">
        <v>0</v>
      </c>
      <c r="AM7" s="93">
        <f t="shared" si="10"/>
        <v>0</v>
      </c>
      <c r="AN7" s="93">
        <f t="shared" si="11"/>
        <v>0</v>
      </c>
      <c r="AO7" s="93">
        <f t="shared" si="12"/>
        <v>0</v>
      </c>
      <c r="AP7" s="93">
        <f t="shared" si="13"/>
        <v>0</v>
      </c>
      <c r="AQ7" s="93">
        <f t="shared" si="14"/>
        <v>1</v>
      </c>
      <c r="AR7" s="92">
        <v>0</v>
      </c>
      <c r="AS7" s="92">
        <f t="shared" si="15"/>
        <v>0</v>
      </c>
      <c r="AT7" s="201"/>
      <c r="AU7" s="202"/>
    </row>
    <row r="8" spans="1:47" ht="80.25" customHeight="1">
      <c r="A8" s="275"/>
      <c r="B8" s="278"/>
      <c r="C8" s="280"/>
      <c r="D8" s="278"/>
      <c r="E8" s="282"/>
      <c r="F8" s="21">
        <f t="shared" si="16"/>
        <v>4</v>
      </c>
      <c r="G8" s="45" t="s">
        <v>180</v>
      </c>
      <c r="H8" s="39">
        <v>1</v>
      </c>
      <c r="I8" s="179" t="s">
        <v>152</v>
      </c>
      <c r="J8" s="51" t="s">
        <v>26</v>
      </c>
      <c r="K8" s="52" t="s">
        <v>33</v>
      </c>
      <c r="L8" s="179" t="s">
        <v>151</v>
      </c>
      <c r="M8" s="53" t="s">
        <v>149</v>
      </c>
      <c r="N8" s="50">
        <v>44562</v>
      </c>
      <c r="O8" s="50">
        <v>44926</v>
      </c>
      <c r="P8" s="231">
        <v>0.7</v>
      </c>
      <c r="Q8" s="231">
        <v>0.1</v>
      </c>
      <c r="R8" s="231">
        <v>0.1</v>
      </c>
      <c r="S8" s="231">
        <v>0.1</v>
      </c>
      <c r="T8" s="11"/>
      <c r="U8" s="221">
        <f t="shared" si="0"/>
        <v>0</v>
      </c>
      <c r="V8" s="9">
        <f t="shared" si="1"/>
        <v>0</v>
      </c>
      <c r="W8" s="9">
        <f t="shared" si="2"/>
        <v>0</v>
      </c>
      <c r="X8" s="9">
        <f t="shared" si="3"/>
        <v>0</v>
      </c>
      <c r="Y8" s="9">
        <f t="shared" si="4"/>
        <v>1</v>
      </c>
      <c r="Z8" s="92">
        <v>0</v>
      </c>
      <c r="AA8" s="93">
        <f t="shared" si="5"/>
        <v>0</v>
      </c>
      <c r="AB8" s="93">
        <f t="shared" si="6"/>
        <v>0</v>
      </c>
      <c r="AC8" s="93">
        <f t="shared" si="7"/>
        <v>0</v>
      </c>
      <c r="AD8" s="93">
        <f t="shared" si="8"/>
        <v>0</v>
      </c>
      <c r="AE8" s="93">
        <f t="shared" si="9"/>
        <v>1</v>
      </c>
      <c r="AF8" s="92">
        <v>0</v>
      </c>
      <c r="AG8" s="93">
        <f t="shared" si="17"/>
        <v>0</v>
      </c>
      <c r="AH8" s="93">
        <f t="shared" si="18"/>
        <v>0</v>
      </c>
      <c r="AI8" s="93">
        <f t="shared" si="19"/>
        <v>0</v>
      </c>
      <c r="AJ8" s="93">
        <f t="shared" si="20"/>
        <v>0</v>
      </c>
      <c r="AK8" s="93">
        <f t="shared" si="21"/>
        <v>1</v>
      </c>
      <c r="AL8" s="92">
        <v>0</v>
      </c>
      <c r="AM8" s="93">
        <f t="shared" si="10"/>
        <v>0</v>
      </c>
      <c r="AN8" s="93">
        <f t="shared" si="11"/>
        <v>0</v>
      </c>
      <c r="AO8" s="93">
        <f t="shared" si="12"/>
        <v>0</v>
      </c>
      <c r="AP8" s="93">
        <f t="shared" si="13"/>
        <v>0</v>
      </c>
      <c r="AQ8" s="93">
        <f t="shared" si="14"/>
        <v>1</v>
      </c>
      <c r="AR8" s="92">
        <v>0</v>
      </c>
      <c r="AS8" s="92">
        <f t="shared" si="15"/>
        <v>0</v>
      </c>
      <c r="AT8" s="201"/>
      <c r="AU8" s="11"/>
    </row>
    <row r="9" spans="1:47" ht="159" customHeight="1">
      <c r="A9" s="275"/>
      <c r="B9" s="278"/>
      <c r="C9" s="280"/>
      <c r="D9" s="279"/>
      <c r="E9" s="283"/>
      <c r="F9" s="21">
        <f t="shared" si="16"/>
        <v>5</v>
      </c>
      <c r="G9" s="54" t="s">
        <v>311</v>
      </c>
      <c r="H9" s="42">
        <v>1</v>
      </c>
      <c r="I9" s="179" t="s">
        <v>312</v>
      </c>
      <c r="J9" s="51" t="s">
        <v>26</v>
      </c>
      <c r="K9" s="52" t="s">
        <v>39</v>
      </c>
      <c r="L9" s="179" t="s">
        <v>398</v>
      </c>
      <c r="M9" s="53" t="s">
        <v>175</v>
      </c>
      <c r="N9" s="50">
        <v>44564</v>
      </c>
      <c r="O9" s="50">
        <v>44926</v>
      </c>
      <c r="P9" s="231">
        <v>0.25</v>
      </c>
      <c r="Q9" s="231">
        <v>0.25</v>
      </c>
      <c r="R9" s="231">
        <v>0.25</v>
      </c>
      <c r="S9" s="231">
        <v>0.25</v>
      </c>
      <c r="T9" s="215"/>
      <c r="U9" s="221">
        <f t="shared" si="0"/>
        <v>0</v>
      </c>
      <c r="V9" s="9">
        <f t="shared" si="1"/>
        <v>0</v>
      </c>
      <c r="W9" s="9">
        <f t="shared" si="2"/>
        <v>0</v>
      </c>
      <c r="X9" s="9">
        <f t="shared" si="3"/>
        <v>0</v>
      </c>
      <c r="Y9" s="9">
        <f t="shared" si="4"/>
        <v>1</v>
      </c>
      <c r="Z9" s="92">
        <v>0</v>
      </c>
      <c r="AA9" s="93">
        <f t="shared" si="5"/>
        <v>0</v>
      </c>
      <c r="AB9" s="93">
        <f t="shared" si="6"/>
        <v>0</v>
      </c>
      <c r="AC9" s="93">
        <f t="shared" si="7"/>
        <v>0</v>
      </c>
      <c r="AD9" s="93">
        <f t="shared" si="8"/>
        <v>0</v>
      </c>
      <c r="AE9" s="93">
        <f t="shared" si="9"/>
        <v>1</v>
      </c>
      <c r="AF9" s="92">
        <v>0</v>
      </c>
      <c r="AG9" s="93">
        <f t="shared" si="17"/>
        <v>0</v>
      </c>
      <c r="AH9" s="93">
        <f t="shared" si="18"/>
        <v>0</v>
      </c>
      <c r="AI9" s="93">
        <f t="shared" si="19"/>
        <v>0</v>
      </c>
      <c r="AJ9" s="93">
        <f t="shared" si="20"/>
        <v>0</v>
      </c>
      <c r="AK9" s="93">
        <f t="shared" si="21"/>
        <v>1</v>
      </c>
      <c r="AL9" s="92">
        <v>0</v>
      </c>
      <c r="AM9" s="93">
        <f t="shared" si="10"/>
        <v>0</v>
      </c>
      <c r="AN9" s="93">
        <f t="shared" si="11"/>
        <v>0</v>
      </c>
      <c r="AO9" s="93">
        <f t="shared" si="12"/>
        <v>0</v>
      </c>
      <c r="AP9" s="93">
        <f t="shared" si="13"/>
        <v>0</v>
      </c>
      <c r="AQ9" s="93">
        <f t="shared" si="14"/>
        <v>1</v>
      </c>
      <c r="AR9" s="92">
        <v>0</v>
      </c>
      <c r="AS9" s="92">
        <f t="shared" si="15"/>
        <v>0</v>
      </c>
      <c r="AT9" s="201"/>
      <c r="AU9" s="202"/>
    </row>
    <row r="10" spans="1:47" ht="105">
      <c r="A10" s="275"/>
      <c r="B10" s="278"/>
      <c r="C10" s="280"/>
      <c r="D10" s="277" t="s">
        <v>28</v>
      </c>
      <c r="E10" s="284" t="s">
        <v>29</v>
      </c>
      <c r="F10" s="21">
        <f t="shared" si="16"/>
        <v>6</v>
      </c>
      <c r="G10" s="58" t="s">
        <v>350</v>
      </c>
      <c r="H10" s="126">
        <v>1</v>
      </c>
      <c r="I10" s="55" t="s">
        <v>277</v>
      </c>
      <c r="J10" s="56" t="s">
        <v>26</v>
      </c>
      <c r="K10" s="57" t="s">
        <v>31</v>
      </c>
      <c r="L10" s="55" t="s">
        <v>278</v>
      </c>
      <c r="M10" s="108" t="s">
        <v>244</v>
      </c>
      <c r="N10" s="50">
        <v>44564</v>
      </c>
      <c r="O10" s="50">
        <v>44926</v>
      </c>
      <c r="P10" s="231">
        <v>0.25</v>
      </c>
      <c r="Q10" s="231">
        <v>0.25</v>
      </c>
      <c r="R10" s="231">
        <v>0.25</v>
      </c>
      <c r="S10" s="231">
        <v>0.25</v>
      </c>
      <c r="T10" s="215"/>
      <c r="U10" s="221">
        <f t="shared" si="0"/>
        <v>0</v>
      </c>
      <c r="V10" s="9">
        <f t="shared" si="1"/>
        <v>0</v>
      </c>
      <c r="W10" s="9">
        <f t="shared" si="2"/>
        <v>0</v>
      </c>
      <c r="X10" s="9">
        <f t="shared" si="3"/>
        <v>0</v>
      </c>
      <c r="Y10" s="9">
        <f t="shared" si="4"/>
        <v>1</v>
      </c>
      <c r="Z10" s="92">
        <v>0</v>
      </c>
      <c r="AA10" s="93">
        <f t="shared" si="5"/>
        <v>0</v>
      </c>
      <c r="AB10" s="93">
        <f t="shared" si="6"/>
        <v>0</v>
      </c>
      <c r="AC10" s="93">
        <f t="shared" si="7"/>
        <v>0</v>
      </c>
      <c r="AD10" s="93">
        <f t="shared" si="8"/>
        <v>0</v>
      </c>
      <c r="AE10" s="93">
        <f t="shared" si="9"/>
        <v>1</v>
      </c>
      <c r="AF10" s="92">
        <v>0</v>
      </c>
      <c r="AG10" s="93">
        <f t="shared" si="17"/>
        <v>0</v>
      </c>
      <c r="AH10" s="93">
        <f t="shared" si="18"/>
        <v>0</v>
      </c>
      <c r="AI10" s="93">
        <f t="shared" si="19"/>
        <v>0</v>
      </c>
      <c r="AJ10" s="93">
        <f t="shared" si="20"/>
        <v>0</v>
      </c>
      <c r="AK10" s="93">
        <f t="shared" si="21"/>
        <v>1</v>
      </c>
      <c r="AL10" s="92">
        <v>0</v>
      </c>
      <c r="AM10" s="93">
        <f t="shared" si="10"/>
        <v>0</v>
      </c>
      <c r="AN10" s="93">
        <f t="shared" si="11"/>
        <v>0</v>
      </c>
      <c r="AO10" s="93">
        <f t="shared" si="12"/>
        <v>0</v>
      </c>
      <c r="AP10" s="93">
        <f t="shared" si="13"/>
        <v>0</v>
      </c>
      <c r="AQ10" s="93">
        <f t="shared" si="14"/>
        <v>1</v>
      </c>
      <c r="AR10" s="92">
        <v>0</v>
      </c>
      <c r="AS10" s="92">
        <f t="shared" si="15"/>
        <v>0</v>
      </c>
      <c r="AT10" s="201"/>
      <c r="AU10" s="216"/>
    </row>
    <row r="11" spans="1:47" ht="99.75" customHeight="1">
      <c r="A11" s="275"/>
      <c r="B11" s="278"/>
      <c r="C11" s="280"/>
      <c r="D11" s="278"/>
      <c r="E11" s="285"/>
      <c r="F11" s="21">
        <f t="shared" si="16"/>
        <v>7</v>
      </c>
      <c r="G11" s="55" t="s">
        <v>139</v>
      </c>
      <c r="H11" s="97">
        <v>1</v>
      </c>
      <c r="I11" s="99" t="s">
        <v>181</v>
      </c>
      <c r="J11" s="165" t="s">
        <v>27</v>
      </c>
      <c r="K11" s="57" t="s">
        <v>33</v>
      </c>
      <c r="L11" s="55" t="s">
        <v>182</v>
      </c>
      <c r="M11" s="166" t="s">
        <v>248</v>
      </c>
      <c r="N11" s="50">
        <v>44564</v>
      </c>
      <c r="O11" s="50">
        <v>44742</v>
      </c>
      <c r="P11" s="231">
        <v>0.5</v>
      </c>
      <c r="Q11" s="231">
        <v>0.3</v>
      </c>
      <c r="R11" s="231">
        <v>0.15</v>
      </c>
      <c r="S11" s="231">
        <v>0.15</v>
      </c>
      <c r="T11" s="11"/>
      <c r="U11" s="221">
        <f t="shared" si="0"/>
        <v>0</v>
      </c>
      <c r="V11" s="9">
        <f t="shared" si="1"/>
        <v>0</v>
      </c>
      <c r="W11" s="9">
        <f t="shared" si="2"/>
        <v>0</v>
      </c>
      <c r="X11" s="9">
        <f t="shared" si="3"/>
        <v>0</v>
      </c>
      <c r="Y11" s="9">
        <f t="shared" si="4"/>
        <v>1</v>
      </c>
      <c r="Z11" s="92">
        <v>0</v>
      </c>
      <c r="AA11" s="93">
        <f t="shared" si="5"/>
        <v>0</v>
      </c>
      <c r="AB11" s="93">
        <f t="shared" si="6"/>
        <v>0</v>
      </c>
      <c r="AC11" s="93">
        <f t="shared" si="7"/>
        <v>0</v>
      </c>
      <c r="AD11" s="93">
        <f t="shared" si="8"/>
        <v>0</v>
      </c>
      <c r="AE11" s="93">
        <f t="shared" si="9"/>
        <v>1</v>
      </c>
      <c r="AF11" s="92">
        <v>0</v>
      </c>
      <c r="AG11" s="93">
        <f t="shared" si="17"/>
        <v>0</v>
      </c>
      <c r="AH11" s="93">
        <f t="shared" si="18"/>
        <v>0</v>
      </c>
      <c r="AI11" s="93">
        <f t="shared" si="19"/>
        <v>0</v>
      </c>
      <c r="AJ11" s="93">
        <f t="shared" si="20"/>
        <v>0</v>
      </c>
      <c r="AK11" s="93">
        <f t="shared" si="21"/>
        <v>1</v>
      </c>
      <c r="AL11" s="92">
        <v>0</v>
      </c>
      <c r="AM11" s="93">
        <f t="shared" si="10"/>
        <v>0</v>
      </c>
      <c r="AN11" s="93">
        <f t="shared" si="11"/>
        <v>0</v>
      </c>
      <c r="AO11" s="93">
        <f t="shared" si="12"/>
        <v>0</v>
      </c>
      <c r="AP11" s="93">
        <f t="shared" si="13"/>
        <v>0</v>
      </c>
      <c r="AQ11" s="93">
        <f t="shared" si="14"/>
        <v>1</v>
      </c>
      <c r="AR11" s="92">
        <v>0</v>
      </c>
      <c r="AS11" s="92">
        <f t="shared" si="15"/>
        <v>0</v>
      </c>
      <c r="AT11" s="201"/>
      <c r="AU11" s="202"/>
    </row>
    <row r="12" spans="1:47" ht="99.75" customHeight="1">
      <c r="A12" s="275"/>
      <c r="B12" s="278"/>
      <c r="C12" s="280"/>
      <c r="D12" s="278"/>
      <c r="E12" s="285"/>
      <c r="F12" s="21">
        <f t="shared" si="16"/>
        <v>8</v>
      </c>
      <c r="G12" s="55" t="s">
        <v>183</v>
      </c>
      <c r="H12" s="97">
        <v>4</v>
      </c>
      <c r="I12" s="99" t="s">
        <v>186</v>
      </c>
      <c r="J12" s="165" t="s">
        <v>27</v>
      </c>
      <c r="K12" s="57" t="s">
        <v>37</v>
      </c>
      <c r="L12" s="55" t="s">
        <v>185</v>
      </c>
      <c r="M12" s="166" t="s">
        <v>184</v>
      </c>
      <c r="N12" s="50">
        <v>44564</v>
      </c>
      <c r="O12" s="50">
        <v>44926</v>
      </c>
      <c r="P12" s="231">
        <v>0.25</v>
      </c>
      <c r="Q12" s="231">
        <v>0.25</v>
      </c>
      <c r="R12" s="231">
        <v>0.25</v>
      </c>
      <c r="S12" s="231">
        <v>0.25</v>
      </c>
      <c r="T12" s="11"/>
      <c r="U12" s="221">
        <f t="shared" si="0"/>
        <v>0</v>
      </c>
      <c r="V12" s="9">
        <f t="shared" si="1"/>
        <v>0</v>
      </c>
      <c r="W12" s="9">
        <f t="shared" si="2"/>
        <v>0</v>
      </c>
      <c r="X12" s="9">
        <f t="shared" si="3"/>
        <v>0</v>
      </c>
      <c r="Y12" s="9">
        <f t="shared" si="4"/>
        <v>1</v>
      </c>
      <c r="Z12" s="92">
        <v>0</v>
      </c>
      <c r="AA12" s="93">
        <f>IF(AND(AF12&gt;=80%),1,0)</f>
        <v>0</v>
      </c>
      <c r="AB12" s="93">
        <f>IF(AND(AF12&gt;=70%, AF12&lt;=79.99%),1,0)</f>
        <v>0</v>
      </c>
      <c r="AC12" s="93">
        <f>IF(AND(AF12&gt;=60%, AF12&lt;=69.99%),1,0)</f>
        <v>0</v>
      </c>
      <c r="AD12" s="93">
        <f>IF(AND(AF12&gt;=40%, AF12&lt;=59.99%),1,0)</f>
        <v>0</v>
      </c>
      <c r="AE12" s="93">
        <f>IF(AND(AF12&gt;=0%, AF12&lt;=39.99%),1,0)</f>
        <v>1</v>
      </c>
      <c r="AF12" s="92">
        <v>0</v>
      </c>
      <c r="AG12" s="93">
        <f>IF(AND(AL12&gt;=80%),1,0)</f>
        <v>0</v>
      </c>
      <c r="AH12" s="93">
        <f>IF(AND(AL12&gt;=70%, AL12&lt;=79.99%),1,0)</f>
        <v>0</v>
      </c>
      <c r="AI12" s="93">
        <f>IF(AND(AL12&gt;=60%, AL12&lt;=69.99%),1,0)</f>
        <v>0</v>
      </c>
      <c r="AJ12" s="93">
        <f>IF(AND(AL12&gt;=40%, AL12&lt;=59.99%),1,0)</f>
        <v>0</v>
      </c>
      <c r="AK12" s="93">
        <f>IF(AND(AL12&gt;=0%, AL12&lt;=39.99%),1,0)</f>
        <v>1</v>
      </c>
      <c r="AL12" s="92">
        <v>0</v>
      </c>
      <c r="AM12" s="93">
        <f>IF(AND(AR12&gt;=80%),1,0)</f>
        <v>0</v>
      </c>
      <c r="AN12" s="93">
        <f>IF(AND(AR12&gt;=70%, AR12&lt;=79.99%),1,0)</f>
        <v>0</v>
      </c>
      <c r="AO12" s="93">
        <f>IF(AND(AR12&gt;=60%, AR12&lt;=69.99%),1,0)</f>
        <v>0</v>
      </c>
      <c r="AP12" s="93">
        <f>IF(AND(AR12&gt;=40%, AR12&lt;=59.99%),1,0)</f>
        <v>0</v>
      </c>
      <c r="AQ12" s="93">
        <f>IF(AND(AR12&gt;=0%, AR12&lt;=39.99%),1,0)</f>
        <v>1</v>
      </c>
      <c r="AR12" s="92">
        <v>0</v>
      </c>
      <c r="AS12" s="92">
        <f t="shared" si="15"/>
        <v>0</v>
      </c>
      <c r="AT12" s="201"/>
      <c r="AU12" s="202"/>
    </row>
    <row r="13" spans="1:47" ht="175.5" customHeight="1">
      <c r="A13" s="275"/>
      <c r="B13" s="278"/>
      <c r="C13" s="280"/>
      <c r="D13" s="278"/>
      <c r="E13" s="285"/>
      <c r="F13" s="21">
        <f t="shared" si="16"/>
        <v>9</v>
      </c>
      <c r="G13" s="55" t="s">
        <v>187</v>
      </c>
      <c r="H13" s="97">
        <v>4</v>
      </c>
      <c r="I13" s="75" t="s">
        <v>188</v>
      </c>
      <c r="J13" s="165" t="s">
        <v>27</v>
      </c>
      <c r="K13" s="100"/>
      <c r="L13" s="55" t="s">
        <v>189</v>
      </c>
      <c r="M13" s="53" t="s">
        <v>45</v>
      </c>
      <c r="N13" s="50">
        <v>44564</v>
      </c>
      <c r="O13" s="50">
        <v>44849</v>
      </c>
      <c r="P13" s="231">
        <v>0.3</v>
      </c>
      <c r="Q13" s="231">
        <v>0.3</v>
      </c>
      <c r="R13" s="231">
        <v>0.25</v>
      </c>
      <c r="S13" s="231">
        <v>0.15</v>
      </c>
      <c r="T13" s="11"/>
      <c r="U13" s="9">
        <f t="shared" si="0"/>
        <v>0</v>
      </c>
      <c r="V13" s="9">
        <f t="shared" si="1"/>
        <v>0</v>
      </c>
      <c r="W13" s="9">
        <f t="shared" si="2"/>
        <v>0</v>
      </c>
      <c r="X13" s="9">
        <f t="shared" si="3"/>
        <v>0</v>
      </c>
      <c r="Y13" s="224">
        <f t="shared" si="4"/>
        <v>1</v>
      </c>
      <c r="Z13" s="92">
        <v>0</v>
      </c>
      <c r="AA13" s="93">
        <f t="shared" si="5"/>
        <v>0</v>
      </c>
      <c r="AB13" s="93">
        <f t="shared" si="6"/>
        <v>0</v>
      </c>
      <c r="AC13" s="93">
        <f t="shared" si="7"/>
        <v>0</v>
      </c>
      <c r="AD13" s="93">
        <f t="shared" si="8"/>
        <v>0</v>
      </c>
      <c r="AE13" s="93">
        <f t="shared" si="9"/>
        <v>1</v>
      </c>
      <c r="AF13" s="92">
        <v>0</v>
      </c>
      <c r="AG13" s="93">
        <f t="shared" si="17"/>
        <v>0</v>
      </c>
      <c r="AH13" s="93">
        <f t="shared" si="18"/>
        <v>0</v>
      </c>
      <c r="AI13" s="93">
        <f t="shared" si="19"/>
        <v>0</v>
      </c>
      <c r="AJ13" s="93">
        <f t="shared" si="20"/>
        <v>0</v>
      </c>
      <c r="AK13" s="93">
        <f t="shared" si="21"/>
        <v>1</v>
      </c>
      <c r="AL13" s="92">
        <v>0</v>
      </c>
      <c r="AM13" s="93">
        <f t="shared" si="10"/>
        <v>0</v>
      </c>
      <c r="AN13" s="93">
        <f t="shared" si="11"/>
        <v>0</v>
      </c>
      <c r="AO13" s="93">
        <f t="shared" si="12"/>
        <v>0</v>
      </c>
      <c r="AP13" s="93">
        <f t="shared" si="13"/>
        <v>0</v>
      </c>
      <c r="AQ13" s="93">
        <f t="shared" si="14"/>
        <v>1</v>
      </c>
      <c r="AR13" s="92">
        <v>0</v>
      </c>
      <c r="AS13" s="92">
        <f t="shared" si="15"/>
        <v>0</v>
      </c>
      <c r="AT13" s="201"/>
      <c r="AU13" s="202"/>
    </row>
    <row r="14" spans="1:47" ht="115.5" customHeight="1">
      <c r="A14" s="275"/>
      <c r="B14" s="278"/>
      <c r="C14" s="280"/>
      <c r="D14" s="278"/>
      <c r="E14" s="285"/>
      <c r="F14" s="21">
        <f t="shared" si="16"/>
        <v>10</v>
      </c>
      <c r="G14" s="58" t="s">
        <v>392</v>
      </c>
      <c r="H14" s="127">
        <v>2</v>
      </c>
      <c r="I14" s="55" t="s">
        <v>280</v>
      </c>
      <c r="J14" s="56" t="s">
        <v>27</v>
      </c>
      <c r="K14" s="57" t="s">
        <v>33</v>
      </c>
      <c r="L14" s="55" t="s">
        <v>393</v>
      </c>
      <c r="M14" s="108" t="s">
        <v>245</v>
      </c>
      <c r="N14" s="50">
        <v>44564</v>
      </c>
      <c r="O14" s="50">
        <v>44895</v>
      </c>
      <c r="P14" s="231">
        <v>0.2</v>
      </c>
      <c r="Q14" s="231">
        <v>0.3</v>
      </c>
      <c r="R14" s="231">
        <v>0.3</v>
      </c>
      <c r="S14" s="231">
        <v>0.2</v>
      </c>
      <c r="T14" s="215"/>
      <c r="U14" s="221">
        <f t="shared" si="0"/>
        <v>0</v>
      </c>
      <c r="V14" s="9">
        <f t="shared" si="1"/>
        <v>0</v>
      </c>
      <c r="W14" s="9">
        <f t="shared" si="2"/>
        <v>0</v>
      </c>
      <c r="X14" s="9">
        <f t="shared" si="3"/>
        <v>0</v>
      </c>
      <c r="Y14" s="9">
        <f t="shared" si="4"/>
        <v>1</v>
      </c>
      <c r="Z14" s="92">
        <v>0</v>
      </c>
      <c r="AA14" s="93">
        <f t="shared" si="5"/>
        <v>0</v>
      </c>
      <c r="AB14" s="93">
        <f t="shared" si="6"/>
        <v>0</v>
      </c>
      <c r="AC14" s="93">
        <f t="shared" si="7"/>
        <v>0</v>
      </c>
      <c r="AD14" s="93">
        <f t="shared" si="8"/>
        <v>0</v>
      </c>
      <c r="AE14" s="93">
        <f t="shared" si="9"/>
        <v>1</v>
      </c>
      <c r="AF14" s="92">
        <v>0</v>
      </c>
      <c r="AG14" s="93">
        <f t="shared" si="17"/>
        <v>0</v>
      </c>
      <c r="AH14" s="93">
        <f t="shared" si="18"/>
        <v>0</v>
      </c>
      <c r="AI14" s="93">
        <f t="shared" si="19"/>
        <v>0</v>
      </c>
      <c r="AJ14" s="93">
        <f t="shared" si="20"/>
        <v>0</v>
      </c>
      <c r="AK14" s="93">
        <f t="shared" si="21"/>
        <v>1</v>
      </c>
      <c r="AL14" s="92">
        <v>0</v>
      </c>
      <c r="AM14" s="93">
        <f t="shared" si="10"/>
        <v>0</v>
      </c>
      <c r="AN14" s="93">
        <f t="shared" si="11"/>
        <v>0</v>
      </c>
      <c r="AO14" s="93">
        <f t="shared" si="12"/>
        <v>0</v>
      </c>
      <c r="AP14" s="93">
        <f t="shared" si="13"/>
        <v>0</v>
      </c>
      <c r="AQ14" s="93">
        <f t="shared" si="14"/>
        <v>1</v>
      </c>
      <c r="AR14" s="92">
        <v>0</v>
      </c>
      <c r="AS14" s="92">
        <f t="shared" si="15"/>
        <v>0</v>
      </c>
      <c r="AT14" s="201"/>
      <c r="AU14" s="216"/>
    </row>
    <row r="15" spans="1:47" ht="78" customHeight="1">
      <c r="A15" s="275"/>
      <c r="B15" s="278"/>
      <c r="C15" s="280"/>
      <c r="D15" s="277" t="s">
        <v>34</v>
      </c>
      <c r="E15" s="281" t="s">
        <v>35</v>
      </c>
      <c r="F15" s="21">
        <f t="shared" si="16"/>
        <v>11</v>
      </c>
      <c r="G15" s="261" t="s">
        <v>351</v>
      </c>
      <c r="H15" s="42">
        <v>1</v>
      </c>
      <c r="I15" s="263" t="s">
        <v>176</v>
      </c>
      <c r="J15" s="265" t="s">
        <v>26</v>
      </c>
      <c r="K15" s="52" t="s">
        <v>33</v>
      </c>
      <c r="L15" s="179" t="s">
        <v>177</v>
      </c>
      <c r="M15" s="267" t="s">
        <v>36</v>
      </c>
      <c r="N15" s="50">
        <v>44564</v>
      </c>
      <c r="O15" s="50">
        <v>44895</v>
      </c>
      <c r="P15" s="231">
        <v>0.2</v>
      </c>
      <c r="Q15" s="231">
        <v>0.3</v>
      </c>
      <c r="R15" s="231">
        <v>0.3</v>
      </c>
      <c r="S15" s="231">
        <v>0.2</v>
      </c>
      <c r="T15" s="11"/>
      <c r="U15" s="221">
        <f t="shared" si="0"/>
        <v>0</v>
      </c>
      <c r="V15" s="9">
        <f t="shared" si="1"/>
        <v>0</v>
      </c>
      <c r="W15" s="9">
        <f t="shared" si="2"/>
        <v>0</v>
      </c>
      <c r="X15" s="9">
        <f t="shared" si="3"/>
        <v>0</v>
      </c>
      <c r="Y15" s="9">
        <f t="shared" si="4"/>
        <v>1</v>
      </c>
      <c r="Z15" s="92">
        <v>0</v>
      </c>
      <c r="AA15" s="93">
        <f t="shared" si="5"/>
        <v>0</v>
      </c>
      <c r="AB15" s="93">
        <f t="shared" si="6"/>
        <v>0</v>
      </c>
      <c r="AC15" s="93">
        <f t="shared" si="7"/>
        <v>0</v>
      </c>
      <c r="AD15" s="93">
        <f t="shared" si="8"/>
        <v>0</v>
      </c>
      <c r="AE15" s="93">
        <f t="shared" si="9"/>
        <v>1</v>
      </c>
      <c r="AF15" s="92">
        <v>0</v>
      </c>
      <c r="AG15" s="93">
        <f t="shared" si="17"/>
        <v>0</v>
      </c>
      <c r="AH15" s="93">
        <f t="shared" si="18"/>
        <v>0</v>
      </c>
      <c r="AI15" s="93">
        <f t="shared" si="19"/>
        <v>0</v>
      </c>
      <c r="AJ15" s="93">
        <f t="shared" si="20"/>
        <v>0</v>
      </c>
      <c r="AK15" s="93">
        <f t="shared" si="21"/>
        <v>1</v>
      </c>
      <c r="AL15" s="92">
        <v>0</v>
      </c>
      <c r="AM15" s="93">
        <f t="shared" si="10"/>
        <v>0</v>
      </c>
      <c r="AN15" s="93">
        <f t="shared" si="11"/>
        <v>0</v>
      </c>
      <c r="AO15" s="93">
        <f t="shared" si="12"/>
        <v>0</v>
      </c>
      <c r="AP15" s="93">
        <f t="shared" si="13"/>
        <v>0</v>
      </c>
      <c r="AQ15" s="93">
        <f t="shared" si="14"/>
        <v>1</v>
      </c>
      <c r="AR15" s="92">
        <v>0</v>
      </c>
      <c r="AS15" s="92">
        <f t="shared" si="15"/>
        <v>0</v>
      </c>
      <c r="AT15" s="201"/>
      <c r="AU15" s="202"/>
    </row>
    <row r="16" spans="1:47" ht="186.75" customHeight="1">
      <c r="A16" s="275"/>
      <c r="B16" s="278"/>
      <c r="C16" s="280"/>
      <c r="D16" s="278"/>
      <c r="E16" s="282"/>
      <c r="F16" s="21">
        <f t="shared" si="16"/>
        <v>12</v>
      </c>
      <c r="G16" s="262"/>
      <c r="H16" s="42">
        <v>3</v>
      </c>
      <c r="I16" s="264"/>
      <c r="J16" s="266"/>
      <c r="K16" s="52" t="s">
        <v>178</v>
      </c>
      <c r="L16" s="179" t="s">
        <v>352</v>
      </c>
      <c r="M16" s="262"/>
      <c r="N16" s="50">
        <v>44593</v>
      </c>
      <c r="O16" s="50">
        <v>44895</v>
      </c>
      <c r="P16" s="231">
        <v>0.2</v>
      </c>
      <c r="Q16" s="231">
        <v>0.3</v>
      </c>
      <c r="R16" s="231">
        <v>0.3</v>
      </c>
      <c r="S16" s="231">
        <v>0.2</v>
      </c>
      <c r="T16" s="11"/>
      <c r="U16" s="221">
        <f t="shared" si="0"/>
        <v>0</v>
      </c>
      <c r="V16" s="9">
        <f t="shared" si="1"/>
        <v>0</v>
      </c>
      <c r="W16" s="9">
        <f t="shared" si="2"/>
        <v>0</v>
      </c>
      <c r="X16" s="9">
        <f t="shared" si="3"/>
        <v>0</v>
      </c>
      <c r="Y16" s="9">
        <f t="shared" si="4"/>
        <v>1</v>
      </c>
      <c r="Z16" s="92">
        <v>0</v>
      </c>
      <c r="AA16" s="93">
        <f>IF(AND(AF16&gt;=80%),1,0)</f>
        <v>0</v>
      </c>
      <c r="AB16" s="93">
        <f>IF(AND(AF16&gt;=70%, AF16&lt;=79.99%),1,0)</f>
        <v>0</v>
      </c>
      <c r="AC16" s="93">
        <f>IF(AND(AF16&gt;=60%, AF16&lt;=69.99%),1,0)</f>
        <v>0</v>
      </c>
      <c r="AD16" s="93">
        <f>IF(AND(AF16&gt;=40%, AF16&lt;=59.99%),1,0)</f>
        <v>0</v>
      </c>
      <c r="AE16" s="93">
        <f>IF(AND(AF16&gt;=0%, AF16&lt;=39.99%),1,0)</f>
        <v>1</v>
      </c>
      <c r="AF16" s="92">
        <v>0</v>
      </c>
      <c r="AG16" s="93">
        <f>IF(AND(AL16&gt;=80%),1,0)</f>
        <v>0</v>
      </c>
      <c r="AH16" s="93">
        <f>IF(AND(AL16&gt;=70%, AL16&lt;=79.99%),1,0)</f>
        <v>0</v>
      </c>
      <c r="AI16" s="93">
        <f>IF(AND(AL16&gt;=60%, AL16&lt;=69.99%),1,0)</f>
        <v>0</v>
      </c>
      <c r="AJ16" s="93">
        <f>IF(AND(AL16&gt;=40%, AL16&lt;=59.99%),1,0)</f>
        <v>0</v>
      </c>
      <c r="AK16" s="93">
        <f>IF(AND(AL16&gt;=0%, AL16&lt;=39.99%),1,0)</f>
        <v>1</v>
      </c>
      <c r="AL16" s="92">
        <v>0</v>
      </c>
      <c r="AM16" s="93">
        <f>IF(AND(AR16&gt;=80%),1,0)</f>
        <v>0</v>
      </c>
      <c r="AN16" s="93">
        <f>IF(AND(AR16&gt;=70%, AR16&lt;=79.99%),1,0)</f>
        <v>0</v>
      </c>
      <c r="AO16" s="93">
        <f>IF(AND(AR16&gt;=60%, AR16&lt;=69.99%),1,0)</f>
        <v>0</v>
      </c>
      <c r="AP16" s="93">
        <f>IF(AND(AR16&gt;=40%, AR16&lt;=59.99%),1,0)</f>
        <v>0</v>
      </c>
      <c r="AQ16" s="93">
        <f>IF(AND(AR16&gt;=0%, AR16&lt;=39.99%),1,0)</f>
        <v>1</v>
      </c>
      <c r="AR16" s="92">
        <v>0</v>
      </c>
      <c r="AS16" s="92">
        <f t="shared" si="15"/>
        <v>0</v>
      </c>
      <c r="AT16" s="201"/>
      <c r="AU16" s="11"/>
    </row>
    <row r="17" spans="1:47" ht="92.25" customHeight="1">
      <c r="A17" s="275"/>
      <c r="B17" s="278"/>
      <c r="C17" s="280"/>
      <c r="D17" s="278"/>
      <c r="E17" s="282"/>
      <c r="F17" s="21">
        <f t="shared" si="16"/>
        <v>13</v>
      </c>
      <c r="G17" s="261" t="s">
        <v>353</v>
      </c>
      <c r="H17" s="41">
        <v>1</v>
      </c>
      <c r="I17" s="175" t="s">
        <v>193</v>
      </c>
      <c r="J17" s="51" t="s">
        <v>26</v>
      </c>
      <c r="K17" s="52" t="s">
        <v>145</v>
      </c>
      <c r="L17" s="175" t="s">
        <v>169</v>
      </c>
      <c r="M17" s="53" t="s">
        <v>354</v>
      </c>
      <c r="N17" s="50">
        <v>44564</v>
      </c>
      <c r="O17" s="50">
        <v>44895</v>
      </c>
      <c r="P17" s="231">
        <v>0.2</v>
      </c>
      <c r="Q17" s="231">
        <v>0.3</v>
      </c>
      <c r="R17" s="231">
        <v>0.3</v>
      </c>
      <c r="S17" s="231">
        <v>0.2</v>
      </c>
      <c r="T17" s="11"/>
      <c r="U17" s="221">
        <f t="shared" si="0"/>
        <v>0</v>
      </c>
      <c r="V17" s="9">
        <f t="shared" si="1"/>
        <v>0</v>
      </c>
      <c r="W17" s="9">
        <f t="shared" si="2"/>
        <v>0</v>
      </c>
      <c r="X17" s="9">
        <f t="shared" si="3"/>
        <v>0</v>
      </c>
      <c r="Y17" s="9">
        <f t="shared" si="4"/>
        <v>1</v>
      </c>
      <c r="Z17" s="92">
        <v>0</v>
      </c>
      <c r="AA17" s="93">
        <f t="shared" si="5"/>
        <v>0</v>
      </c>
      <c r="AB17" s="93">
        <f t="shared" si="6"/>
        <v>0</v>
      </c>
      <c r="AC17" s="93">
        <f t="shared" si="7"/>
        <v>0</v>
      </c>
      <c r="AD17" s="93">
        <f t="shared" si="8"/>
        <v>0</v>
      </c>
      <c r="AE17" s="93">
        <f t="shared" si="9"/>
        <v>1</v>
      </c>
      <c r="AF17" s="92">
        <v>0</v>
      </c>
      <c r="AG17" s="93">
        <f t="shared" si="17"/>
        <v>0</v>
      </c>
      <c r="AH17" s="93">
        <f t="shared" si="18"/>
        <v>0</v>
      </c>
      <c r="AI17" s="93">
        <f t="shared" si="19"/>
        <v>0</v>
      </c>
      <c r="AJ17" s="93">
        <f t="shared" si="20"/>
        <v>0</v>
      </c>
      <c r="AK17" s="93">
        <f t="shared" si="21"/>
        <v>1</v>
      </c>
      <c r="AL17" s="92">
        <v>0</v>
      </c>
      <c r="AM17" s="93">
        <f t="shared" si="10"/>
        <v>0</v>
      </c>
      <c r="AN17" s="93">
        <f t="shared" si="11"/>
        <v>0</v>
      </c>
      <c r="AO17" s="93">
        <f t="shared" si="12"/>
        <v>0</v>
      </c>
      <c r="AP17" s="93">
        <f t="shared" si="13"/>
        <v>0</v>
      </c>
      <c r="AQ17" s="93">
        <f t="shared" si="14"/>
        <v>1</v>
      </c>
      <c r="AR17" s="92">
        <v>0</v>
      </c>
      <c r="AS17" s="92">
        <f t="shared" si="15"/>
        <v>0</v>
      </c>
      <c r="AT17" s="201"/>
      <c r="AU17" s="202"/>
    </row>
    <row r="18" spans="1:47" ht="179.25" customHeight="1">
      <c r="A18" s="275"/>
      <c r="B18" s="278"/>
      <c r="C18" s="280"/>
      <c r="D18" s="278"/>
      <c r="E18" s="282"/>
      <c r="F18" s="21">
        <f t="shared" si="16"/>
        <v>14</v>
      </c>
      <c r="G18" s="268"/>
      <c r="H18" s="41">
        <v>3</v>
      </c>
      <c r="I18" s="175" t="s">
        <v>190</v>
      </c>
      <c r="J18" s="51" t="s">
        <v>26</v>
      </c>
      <c r="K18" s="52" t="s">
        <v>37</v>
      </c>
      <c r="L18" s="179" t="s">
        <v>399</v>
      </c>
      <c r="M18" s="53" t="s">
        <v>192</v>
      </c>
      <c r="N18" s="50">
        <v>44199</v>
      </c>
      <c r="O18" s="50">
        <v>44895</v>
      </c>
      <c r="P18" s="231" t="s">
        <v>303</v>
      </c>
      <c r="Q18" s="231">
        <v>0.34</v>
      </c>
      <c r="R18" s="231">
        <v>0.33</v>
      </c>
      <c r="S18" s="231">
        <v>0.33</v>
      </c>
      <c r="T18" s="215"/>
      <c r="U18" s="223"/>
      <c r="V18" s="9">
        <f t="shared" si="1"/>
        <v>0</v>
      </c>
      <c r="W18" s="9">
        <f t="shared" si="2"/>
        <v>0</v>
      </c>
      <c r="X18" s="9">
        <f t="shared" si="3"/>
        <v>0</v>
      </c>
      <c r="Y18" s="9">
        <f t="shared" si="4"/>
        <v>1</v>
      </c>
      <c r="Z18" s="92">
        <v>0</v>
      </c>
      <c r="AA18" s="93">
        <f>IF(AND(AF18&gt;=80%),1,0)</f>
        <v>0</v>
      </c>
      <c r="AB18" s="93">
        <f>IF(AND(AF18&gt;=70%, AF18&lt;=79.99%),1,0)</f>
        <v>0</v>
      </c>
      <c r="AC18" s="93">
        <f>IF(AND(AF18&gt;=60%, AF18&lt;=69.99%),1,0)</f>
        <v>0</v>
      </c>
      <c r="AD18" s="93">
        <f>IF(AND(AF18&gt;=40%, AF18&lt;=59.99%),1,0)</f>
        <v>0</v>
      </c>
      <c r="AE18" s="93">
        <f>IF(AND(AF18&gt;=0%, AF18&lt;=39.99%),1,0)</f>
        <v>1</v>
      </c>
      <c r="AF18" s="92">
        <v>0</v>
      </c>
      <c r="AG18" s="93">
        <f>IF(AND(AL18&gt;=80%),1,0)</f>
        <v>0</v>
      </c>
      <c r="AH18" s="93">
        <f>IF(AND(AL18&gt;=70%, AL18&lt;=79.99%),1,0)</f>
        <v>0</v>
      </c>
      <c r="AI18" s="93">
        <f>IF(AND(AL18&gt;=60%, AL18&lt;=69.99%),1,0)</f>
        <v>0</v>
      </c>
      <c r="AJ18" s="93">
        <f>IF(AND(AL18&gt;=40%, AL18&lt;=59.99%),1,0)</f>
        <v>0</v>
      </c>
      <c r="AK18" s="93">
        <f>IF(AND(AL18&gt;=0%, AL18&lt;=39.99%),1,0)</f>
        <v>1</v>
      </c>
      <c r="AL18" s="92">
        <v>0</v>
      </c>
      <c r="AM18" s="93">
        <f>IF(AND(AR18&gt;=80%),1,0)</f>
        <v>0</v>
      </c>
      <c r="AN18" s="93">
        <f>IF(AND(AR18&gt;=70%, AR18&lt;=79.99%),1,0)</f>
        <v>0</v>
      </c>
      <c r="AO18" s="93">
        <f>IF(AND(AR18&gt;=60%, AR18&lt;=69.99%),1,0)</f>
        <v>0</v>
      </c>
      <c r="AP18" s="93">
        <f>IF(AND(AR18&gt;=40%, AR18&lt;=59.99%),1,0)</f>
        <v>0</v>
      </c>
      <c r="AQ18" s="93">
        <f>IF(AND(AR18&gt;=0%, AR18&lt;=39.99%),1,0)</f>
        <v>1</v>
      </c>
      <c r="AR18" s="92">
        <v>0</v>
      </c>
      <c r="AS18" s="92">
        <f>+(Z18+AF18+AL18+AR18)/4</f>
        <v>0</v>
      </c>
      <c r="AT18" s="216"/>
      <c r="AU18" s="216"/>
    </row>
    <row r="19" spans="1:47" ht="138" customHeight="1">
      <c r="A19" s="275"/>
      <c r="B19" s="278"/>
      <c r="C19" s="280"/>
      <c r="D19" s="278"/>
      <c r="E19" s="286"/>
      <c r="F19" s="21">
        <f t="shared" si="16"/>
        <v>15</v>
      </c>
      <c r="G19" s="166" t="s">
        <v>355</v>
      </c>
      <c r="H19" s="39">
        <v>1</v>
      </c>
      <c r="I19" s="166" t="s">
        <v>194</v>
      </c>
      <c r="J19" s="265" t="s">
        <v>26</v>
      </c>
      <c r="K19" s="52" t="s">
        <v>33</v>
      </c>
      <c r="L19" s="179" t="s">
        <v>195</v>
      </c>
      <c r="M19" s="267" t="s">
        <v>249</v>
      </c>
      <c r="N19" s="50">
        <v>44564</v>
      </c>
      <c r="O19" s="50">
        <v>44742</v>
      </c>
      <c r="P19" s="231">
        <v>0.5</v>
      </c>
      <c r="Q19" s="231">
        <v>0.5</v>
      </c>
      <c r="R19" s="231" t="s">
        <v>303</v>
      </c>
      <c r="S19" s="231" t="s">
        <v>303</v>
      </c>
      <c r="T19" s="11"/>
      <c r="U19" s="221">
        <f t="shared" si="0"/>
        <v>0</v>
      </c>
      <c r="V19" s="9">
        <f t="shared" si="1"/>
        <v>0</v>
      </c>
      <c r="W19" s="9">
        <f t="shared" si="2"/>
        <v>0</v>
      </c>
      <c r="X19" s="9">
        <f t="shared" si="3"/>
        <v>0</v>
      </c>
      <c r="Y19" s="9">
        <f t="shared" si="4"/>
        <v>1</v>
      </c>
      <c r="Z19" s="92">
        <v>0</v>
      </c>
      <c r="AA19" s="93">
        <f t="shared" si="5"/>
        <v>0</v>
      </c>
      <c r="AB19" s="93">
        <f t="shared" si="6"/>
        <v>0</v>
      </c>
      <c r="AC19" s="93">
        <f t="shared" si="7"/>
        <v>0</v>
      </c>
      <c r="AD19" s="93">
        <f t="shared" si="8"/>
        <v>0</v>
      </c>
      <c r="AE19" s="93">
        <f t="shared" si="9"/>
        <v>1</v>
      </c>
      <c r="AF19" s="92">
        <v>0</v>
      </c>
      <c r="AG19" s="93">
        <f t="shared" si="17"/>
        <v>0</v>
      </c>
      <c r="AH19" s="93">
        <f t="shared" si="18"/>
        <v>0</v>
      </c>
      <c r="AI19" s="93">
        <f t="shared" si="19"/>
        <v>0</v>
      </c>
      <c r="AJ19" s="93">
        <f t="shared" si="20"/>
        <v>0</v>
      </c>
      <c r="AK19" s="93">
        <f t="shared" si="21"/>
        <v>1</v>
      </c>
      <c r="AL19" s="92">
        <v>0</v>
      </c>
      <c r="AM19" s="93">
        <f t="shared" si="10"/>
        <v>0</v>
      </c>
      <c r="AN19" s="93">
        <f t="shared" si="11"/>
        <v>0</v>
      </c>
      <c r="AO19" s="93">
        <f t="shared" si="12"/>
        <v>0</v>
      </c>
      <c r="AP19" s="93">
        <f t="shared" si="13"/>
        <v>0</v>
      </c>
      <c r="AQ19" s="93">
        <f t="shared" si="14"/>
        <v>1</v>
      </c>
      <c r="AR19" s="92">
        <v>0</v>
      </c>
      <c r="AS19" s="92">
        <f>(Z19+AF19)/2</f>
        <v>0</v>
      </c>
      <c r="AT19" s="201"/>
      <c r="AU19" s="11"/>
    </row>
    <row r="20" spans="1:47" ht="223.5" customHeight="1">
      <c r="A20" s="275"/>
      <c r="B20" s="278"/>
      <c r="C20" s="280"/>
      <c r="D20" s="278"/>
      <c r="E20" s="286"/>
      <c r="F20" s="21">
        <f t="shared" si="16"/>
        <v>16</v>
      </c>
      <c r="G20" s="45" t="s">
        <v>196</v>
      </c>
      <c r="H20" s="39">
        <v>4</v>
      </c>
      <c r="I20" s="166" t="s">
        <v>356</v>
      </c>
      <c r="J20" s="269"/>
      <c r="K20" s="52" t="s">
        <v>85</v>
      </c>
      <c r="L20" s="179" t="s">
        <v>44</v>
      </c>
      <c r="M20" s="268"/>
      <c r="N20" s="50">
        <v>44564</v>
      </c>
      <c r="O20" s="50">
        <v>44926</v>
      </c>
      <c r="P20" s="231">
        <v>0.25</v>
      </c>
      <c r="Q20" s="231">
        <v>0.25</v>
      </c>
      <c r="R20" s="231">
        <v>0.25</v>
      </c>
      <c r="S20" s="231" t="s">
        <v>303</v>
      </c>
      <c r="T20" s="11"/>
      <c r="U20" s="221">
        <f t="shared" si="0"/>
        <v>0</v>
      </c>
      <c r="V20" s="9">
        <f t="shared" si="1"/>
        <v>0</v>
      </c>
      <c r="W20" s="9">
        <f t="shared" si="2"/>
        <v>0</v>
      </c>
      <c r="X20" s="9">
        <f t="shared" si="3"/>
        <v>0</v>
      </c>
      <c r="Y20" s="9">
        <f t="shared" si="4"/>
        <v>1</v>
      </c>
      <c r="Z20" s="92">
        <v>0</v>
      </c>
      <c r="AA20" s="93">
        <f>IF(AND(AF20&gt;=80%),1,0)</f>
        <v>0</v>
      </c>
      <c r="AB20" s="93">
        <f>IF(AND(AF20&gt;=70%, AF20&lt;=79.99%),1,0)</f>
        <v>0</v>
      </c>
      <c r="AC20" s="93">
        <f>IF(AND(AF20&gt;=60%, AF20&lt;=69.99%),1,0)</f>
        <v>0</v>
      </c>
      <c r="AD20" s="93">
        <f>IF(AND(AF20&gt;=40%, AF20&lt;=59.99%),1,0)</f>
        <v>0</v>
      </c>
      <c r="AE20" s="93">
        <f>IF(AND(AF20&gt;=0%, AF20&lt;=39.99%),1,0)</f>
        <v>1</v>
      </c>
      <c r="AF20" s="92">
        <v>0</v>
      </c>
      <c r="AG20" s="93">
        <f>IF(AND(AL20&gt;=80%),1,0)</f>
        <v>0</v>
      </c>
      <c r="AH20" s="93">
        <f>IF(AND(AL20&gt;=70%, AL20&lt;=79.99%),1,0)</f>
        <v>0</v>
      </c>
      <c r="AI20" s="93">
        <f>IF(AND(AL20&gt;=60%, AL20&lt;=69.99%),1,0)</f>
        <v>0</v>
      </c>
      <c r="AJ20" s="93">
        <f>IF(AND(AL20&gt;=40%, AL20&lt;=59.99%),1,0)</f>
        <v>0</v>
      </c>
      <c r="AK20" s="93">
        <f>IF(AND(AL20&gt;=0%, AL20&lt;=39.99%),1,0)</f>
        <v>1</v>
      </c>
      <c r="AL20" s="92">
        <v>0</v>
      </c>
      <c r="AM20" s="93">
        <f>IF(AND(AR20&gt;=80%),1,0)</f>
        <v>0</v>
      </c>
      <c r="AN20" s="93">
        <f>IF(AND(AR20&gt;=70%, AR20&lt;=79.99%),1,0)</f>
        <v>0</v>
      </c>
      <c r="AO20" s="93">
        <f>IF(AND(AR20&gt;=60%, AR20&lt;=69.99%),1,0)</f>
        <v>0</v>
      </c>
      <c r="AP20" s="93">
        <f>IF(AND(AR20&gt;=40%, AR20&lt;=59.99%),1,0)</f>
        <v>0</v>
      </c>
      <c r="AQ20" s="93">
        <f>IF(AND(AR20&gt;=0%, AR20&lt;=39.99%),1,0)</f>
        <v>1</v>
      </c>
      <c r="AR20" s="92">
        <v>0</v>
      </c>
      <c r="AS20" s="92">
        <f>+(Z20+AF20+AL20)/3</f>
        <v>0</v>
      </c>
      <c r="AT20" s="201"/>
      <c r="AU20" s="11"/>
    </row>
    <row r="21" spans="1:47" ht="96" customHeight="1">
      <c r="A21" s="275"/>
      <c r="B21" s="278"/>
      <c r="C21" s="280"/>
      <c r="D21" s="278"/>
      <c r="E21" s="286"/>
      <c r="F21" s="21">
        <f t="shared" si="16"/>
        <v>17</v>
      </c>
      <c r="G21" s="45" t="s">
        <v>40</v>
      </c>
      <c r="H21" s="39">
        <v>1</v>
      </c>
      <c r="I21" s="179" t="s">
        <v>41</v>
      </c>
      <c r="J21" s="51" t="s">
        <v>26</v>
      </c>
      <c r="K21" s="52" t="s">
        <v>33</v>
      </c>
      <c r="L21" s="179" t="s">
        <v>42</v>
      </c>
      <c r="M21" s="53" t="s">
        <v>246</v>
      </c>
      <c r="N21" s="50">
        <v>44564</v>
      </c>
      <c r="O21" s="50">
        <v>44803</v>
      </c>
      <c r="P21" s="231">
        <v>0.3</v>
      </c>
      <c r="Q21" s="231">
        <v>0.5</v>
      </c>
      <c r="R21" s="231">
        <v>0.2</v>
      </c>
      <c r="S21" s="231" t="s">
        <v>303</v>
      </c>
      <c r="T21" s="11"/>
      <c r="U21" s="221">
        <f t="shared" si="0"/>
        <v>0</v>
      </c>
      <c r="V21" s="9">
        <f t="shared" si="1"/>
        <v>0</v>
      </c>
      <c r="W21" s="9">
        <f t="shared" si="2"/>
        <v>0</v>
      </c>
      <c r="X21" s="9">
        <f t="shared" si="3"/>
        <v>0</v>
      </c>
      <c r="Y21" s="9">
        <f t="shared" si="4"/>
        <v>1</v>
      </c>
      <c r="Z21" s="92">
        <v>0</v>
      </c>
      <c r="AA21" s="93">
        <f t="shared" si="5"/>
        <v>0</v>
      </c>
      <c r="AB21" s="93">
        <f t="shared" si="6"/>
        <v>0</v>
      </c>
      <c r="AC21" s="93">
        <f t="shared" si="7"/>
        <v>0</v>
      </c>
      <c r="AD21" s="93">
        <f t="shared" si="8"/>
        <v>0</v>
      </c>
      <c r="AE21" s="93">
        <f t="shared" si="9"/>
        <v>1</v>
      </c>
      <c r="AF21" s="92">
        <v>0</v>
      </c>
      <c r="AG21" s="93">
        <f t="shared" si="17"/>
        <v>0</v>
      </c>
      <c r="AH21" s="93">
        <f t="shared" si="18"/>
        <v>0</v>
      </c>
      <c r="AI21" s="93">
        <f t="shared" si="19"/>
        <v>0</v>
      </c>
      <c r="AJ21" s="93">
        <f t="shared" si="20"/>
        <v>0</v>
      </c>
      <c r="AK21" s="93">
        <f t="shared" si="21"/>
        <v>1</v>
      </c>
      <c r="AL21" s="92">
        <v>0</v>
      </c>
      <c r="AM21" s="93">
        <f t="shared" si="10"/>
        <v>0</v>
      </c>
      <c r="AN21" s="93">
        <f t="shared" si="11"/>
        <v>0</v>
      </c>
      <c r="AO21" s="93">
        <f t="shared" si="12"/>
        <v>0</v>
      </c>
      <c r="AP21" s="93">
        <f t="shared" si="13"/>
        <v>0</v>
      </c>
      <c r="AQ21" s="93">
        <f t="shared" si="14"/>
        <v>1</v>
      </c>
      <c r="AR21" s="92">
        <v>0</v>
      </c>
      <c r="AS21" s="92">
        <f>+(Z21+AF21+AL21)/3</f>
        <v>0</v>
      </c>
      <c r="AT21" s="201"/>
      <c r="AU21" s="202"/>
    </row>
    <row r="22" spans="1:47" ht="253.5" customHeight="1">
      <c r="A22" s="275"/>
      <c r="B22" s="278"/>
      <c r="C22" s="280"/>
      <c r="D22" s="278"/>
      <c r="E22" s="286"/>
      <c r="F22" s="21">
        <f t="shared" si="16"/>
        <v>18</v>
      </c>
      <c r="G22" s="45" t="s">
        <v>197</v>
      </c>
      <c r="H22" s="101">
        <v>1</v>
      </c>
      <c r="I22" s="179" t="s">
        <v>46</v>
      </c>
      <c r="J22" s="265" t="s">
        <v>26</v>
      </c>
      <c r="K22" s="297" t="s">
        <v>37</v>
      </c>
      <c r="L22" s="261" t="s">
        <v>47</v>
      </c>
      <c r="M22" s="267" t="s">
        <v>318</v>
      </c>
      <c r="N22" s="290">
        <v>44564</v>
      </c>
      <c r="O22" s="290">
        <v>44926</v>
      </c>
      <c r="P22" s="287">
        <v>0.25</v>
      </c>
      <c r="Q22" s="287">
        <v>0.25</v>
      </c>
      <c r="R22" s="287">
        <v>0.25</v>
      </c>
      <c r="S22" s="287">
        <v>0.25</v>
      </c>
      <c r="T22" s="215"/>
      <c r="U22" s="221">
        <f t="shared" si="0"/>
        <v>0</v>
      </c>
      <c r="V22" s="9">
        <f t="shared" si="1"/>
        <v>0</v>
      </c>
      <c r="W22" s="9">
        <f t="shared" si="2"/>
        <v>0</v>
      </c>
      <c r="X22" s="9">
        <f t="shared" si="3"/>
        <v>0</v>
      </c>
      <c r="Y22" s="9">
        <f t="shared" si="4"/>
        <v>1</v>
      </c>
      <c r="Z22" s="92">
        <v>0</v>
      </c>
      <c r="AA22" s="93">
        <f t="shared" si="5"/>
        <v>0</v>
      </c>
      <c r="AB22" s="93">
        <f t="shared" si="6"/>
        <v>0</v>
      </c>
      <c r="AC22" s="93">
        <f t="shared" si="7"/>
        <v>0</v>
      </c>
      <c r="AD22" s="93">
        <f t="shared" si="8"/>
        <v>0</v>
      </c>
      <c r="AE22" s="93">
        <f t="shared" si="9"/>
        <v>1</v>
      </c>
      <c r="AF22" s="92">
        <v>0</v>
      </c>
      <c r="AG22" s="93">
        <f t="shared" si="17"/>
        <v>0</v>
      </c>
      <c r="AH22" s="93">
        <f t="shared" si="18"/>
        <v>0</v>
      </c>
      <c r="AI22" s="93">
        <f t="shared" si="19"/>
        <v>0</v>
      </c>
      <c r="AJ22" s="93">
        <f t="shared" si="20"/>
        <v>0</v>
      </c>
      <c r="AK22" s="93">
        <f t="shared" si="21"/>
        <v>1</v>
      </c>
      <c r="AL22" s="92">
        <v>0</v>
      </c>
      <c r="AM22" s="93">
        <f t="shared" si="10"/>
        <v>0</v>
      </c>
      <c r="AN22" s="93">
        <f t="shared" si="11"/>
        <v>0</v>
      </c>
      <c r="AO22" s="93">
        <f t="shared" si="12"/>
        <v>0</v>
      </c>
      <c r="AP22" s="93">
        <f t="shared" si="13"/>
        <v>0</v>
      </c>
      <c r="AQ22" s="93">
        <f t="shared" si="14"/>
        <v>1</v>
      </c>
      <c r="AR22" s="92">
        <v>0</v>
      </c>
      <c r="AS22" s="92">
        <f t="shared" si="15"/>
        <v>0</v>
      </c>
      <c r="AT22" s="201"/>
      <c r="AU22" s="202"/>
    </row>
    <row r="23" spans="1:47" ht="129" customHeight="1">
      <c r="A23" s="275"/>
      <c r="B23" s="278"/>
      <c r="C23" s="280"/>
      <c r="D23" s="278"/>
      <c r="E23" s="286"/>
      <c r="F23" s="21">
        <f t="shared" si="16"/>
        <v>19</v>
      </c>
      <c r="G23" s="45" t="s">
        <v>48</v>
      </c>
      <c r="H23" s="39">
        <v>4</v>
      </c>
      <c r="I23" s="179" t="s">
        <v>43</v>
      </c>
      <c r="J23" s="269"/>
      <c r="K23" s="298"/>
      <c r="L23" s="299"/>
      <c r="M23" s="289"/>
      <c r="N23" s="291"/>
      <c r="O23" s="291"/>
      <c r="P23" s="288"/>
      <c r="Q23" s="288"/>
      <c r="R23" s="288"/>
      <c r="S23" s="288"/>
      <c r="T23" s="215"/>
      <c r="U23" s="221">
        <f t="shared" si="0"/>
        <v>0</v>
      </c>
      <c r="V23" s="9">
        <f t="shared" si="1"/>
        <v>0</v>
      </c>
      <c r="W23" s="9">
        <f t="shared" si="2"/>
        <v>0</v>
      </c>
      <c r="X23" s="9">
        <f t="shared" si="3"/>
        <v>0</v>
      </c>
      <c r="Y23" s="9">
        <f t="shared" si="4"/>
        <v>1</v>
      </c>
      <c r="Z23" s="92">
        <v>0</v>
      </c>
      <c r="AA23" s="93">
        <f t="shared" si="5"/>
        <v>0</v>
      </c>
      <c r="AB23" s="93">
        <f t="shared" si="6"/>
        <v>0</v>
      </c>
      <c r="AC23" s="93">
        <f t="shared" si="7"/>
        <v>0</v>
      </c>
      <c r="AD23" s="93">
        <f t="shared" si="8"/>
        <v>0</v>
      </c>
      <c r="AE23" s="93">
        <f t="shared" si="9"/>
        <v>1</v>
      </c>
      <c r="AF23" s="92">
        <v>0</v>
      </c>
      <c r="AG23" s="93">
        <f t="shared" si="17"/>
        <v>0</v>
      </c>
      <c r="AH23" s="93">
        <f t="shared" si="18"/>
        <v>0</v>
      </c>
      <c r="AI23" s="93">
        <f t="shared" si="19"/>
        <v>0</v>
      </c>
      <c r="AJ23" s="93">
        <f t="shared" si="20"/>
        <v>0</v>
      </c>
      <c r="AK23" s="93">
        <f t="shared" si="21"/>
        <v>1</v>
      </c>
      <c r="AL23" s="92">
        <v>0</v>
      </c>
      <c r="AM23" s="93">
        <f t="shared" si="10"/>
        <v>0</v>
      </c>
      <c r="AN23" s="93">
        <f t="shared" si="11"/>
        <v>0</v>
      </c>
      <c r="AO23" s="93">
        <f t="shared" si="12"/>
        <v>0</v>
      </c>
      <c r="AP23" s="93">
        <f t="shared" si="13"/>
        <v>0</v>
      </c>
      <c r="AQ23" s="93">
        <f t="shared" si="14"/>
        <v>1</v>
      </c>
      <c r="AR23" s="92">
        <v>0</v>
      </c>
      <c r="AS23" s="92">
        <f t="shared" si="15"/>
        <v>0</v>
      </c>
      <c r="AT23" s="201"/>
      <c r="AU23" s="202"/>
    </row>
    <row r="24" spans="1:47" ht="195" customHeight="1">
      <c r="A24" s="276"/>
      <c r="B24" s="279"/>
      <c r="C24" s="281"/>
      <c r="D24" s="177" t="s">
        <v>49</v>
      </c>
      <c r="E24" s="163" t="s">
        <v>50</v>
      </c>
      <c r="F24" s="21">
        <f t="shared" si="16"/>
        <v>20</v>
      </c>
      <c r="G24" s="54" t="s">
        <v>315</v>
      </c>
      <c r="H24" s="102">
        <v>1</v>
      </c>
      <c r="I24" s="179" t="s">
        <v>51</v>
      </c>
      <c r="J24" s="51" t="s">
        <v>26</v>
      </c>
      <c r="K24" s="52" t="s">
        <v>52</v>
      </c>
      <c r="L24" s="179" t="s">
        <v>53</v>
      </c>
      <c r="M24" s="53" t="s">
        <v>250</v>
      </c>
      <c r="N24" s="50">
        <v>44564</v>
      </c>
      <c r="O24" s="59">
        <v>44865</v>
      </c>
      <c r="P24" s="232">
        <v>0.3</v>
      </c>
      <c r="Q24" s="232">
        <v>0.3</v>
      </c>
      <c r="R24" s="232">
        <v>0.3</v>
      </c>
      <c r="S24" s="232">
        <v>0.1</v>
      </c>
      <c r="T24" s="11"/>
      <c r="U24" s="221">
        <f t="shared" si="0"/>
        <v>0</v>
      </c>
      <c r="V24" s="9">
        <f t="shared" si="1"/>
        <v>0</v>
      </c>
      <c r="W24" s="9">
        <f t="shared" si="2"/>
        <v>0</v>
      </c>
      <c r="X24" s="9">
        <f t="shared" si="3"/>
        <v>0</v>
      </c>
      <c r="Y24" s="9">
        <f t="shared" si="4"/>
        <v>1</v>
      </c>
      <c r="Z24" s="92">
        <v>0</v>
      </c>
      <c r="AA24" s="93">
        <f t="shared" si="5"/>
        <v>0</v>
      </c>
      <c r="AB24" s="93">
        <f t="shared" si="6"/>
        <v>0</v>
      </c>
      <c r="AC24" s="93">
        <f t="shared" si="7"/>
        <v>0</v>
      </c>
      <c r="AD24" s="93">
        <f t="shared" si="8"/>
        <v>0</v>
      </c>
      <c r="AE24" s="93">
        <f t="shared" si="9"/>
        <v>1</v>
      </c>
      <c r="AF24" s="92">
        <v>0</v>
      </c>
      <c r="AG24" s="93">
        <f t="shared" si="17"/>
        <v>0</v>
      </c>
      <c r="AH24" s="93">
        <f t="shared" si="18"/>
        <v>0</v>
      </c>
      <c r="AI24" s="93">
        <f t="shared" si="19"/>
        <v>0</v>
      </c>
      <c r="AJ24" s="93">
        <f t="shared" si="20"/>
        <v>0</v>
      </c>
      <c r="AK24" s="93">
        <f t="shared" si="21"/>
        <v>1</v>
      </c>
      <c r="AL24" s="92">
        <v>0</v>
      </c>
      <c r="AM24" s="93">
        <f t="shared" si="10"/>
        <v>0</v>
      </c>
      <c r="AN24" s="93">
        <f t="shared" si="11"/>
        <v>0</v>
      </c>
      <c r="AO24" s="93">
        <f t="shared" si="12"/>
        <v>0</v>
      </c>
      <c r="AP24" s="93">
        <f t="shared" si="13"/>
        <v>0</v>
      </c>
      <c r="AQ24" s="93">
        <f t="shared" si="14"/>
        <v>1</v>
      </c>
      <c r="AR24" s="92">
        <v>0</v>
      </c>
      <c r="AS24" s="92">
        <f t="shared" si="15"/>
        <v>0</v>
      </c>
      <c r="AT24" s="201"/>
      <c r="AU24" s="202"/>
    </row>
    <row r="25" spans="1:47" s="18" customFormat="1" ht="64.5" customHeight="1">
      <c r="A25" s="27">
        <v>2</v>
      </c>
      <c r="B25" s="270" t="s">
        <v>54</v>
      </c>
      <c r="C25" s="271"/>
      <c r="D25" s="271"/>
      <c r="E25" s="271"/>
      <c r="F25" s="23"/>
      <c r="G25" s="24"/>
      <c r="H25" s="37"/>
      <c r="I25" s="28"/>
      <c r="J25" s="29"/>
      <c r="K25" s="29"/>
      <c r="L25" s="28"/>
      <c r="M25" s="28"/>
      <c r="N25" s="60"/>
      <c r="O25" s="61"/>
      <c r="P25" s="30"/>
      <c r="Q25" s="30"/>
      <c r="R25" s="30"/>
      <c r="S25" s="30"/>
      <c r="T25" s="228"/>
      <c r="U25" s="204"/>
      <c r="V25" s="204"/>
      <c r="W25" s="204"/>
      <c r="X25" s="204"/>
      <c r="Y25" s="204"/>
      <c r="Z25" s="205"/>
      <c r="AA25" s="206"/>
      <c r="AB25" s="206"/>
      <c r="AC25" s="206"/>
      <c r="AD25" s="206"/>
      <c r="AE25" s="206"/>
      <c r="AF25" s="205"/>
      <c r="AG25" s="205"/>
      <c r="AH25" s="205"/>
      <c r="AI25" s="205"/>
      <c r="AJ25" s="205"/>
      <c r="AK25" s="205"/>
      <c r="AL25" s="205"/>
      <c r="AM25" s="205"/>
      <c r="AN25" s="205"/>
      <c r="AO25" s="205"/>
      <c r="AP25" s="205"/>
      <c r="AQ25" s="205"/>
      <c r="AR25" s="205"/>
      <c r="AS25" s="205"/>
      <c r="AT25" s="207"/>
      <c r="AU25" s="208"/>
    </row>
    <row r="26" spans="1:47" ht="93" customHeight="1">
      <c r="A26" s="292"/>
      <c r="B26" s="292">
        <v>2.1</v>
      </c>
      <c r="C26" s="281" t="s">
        <v>55</v>
      </c>
      <c r="D26" s="177" t="s">
        <v>56</v>
      </c>
      <c r="E26" s="163" t="s">
        <v>57</v>
      </c>
      <c r="F26" s="21">
        <f>F24+1</f>
        <v>21</v>
      </c>
      <c r="G26" s="261" t="s">
        <v>202</v>
      </c>
      <c r="H26" s="102">
        <v>1</v>
      </c>
      <c r="I26" s="263" t="s">
        <v>201</v>
      </c>
      <c r="J26" s="265" t="s">
        <v>27</v>
      </c>
      <c r="K26" s="158" t="s">
        <v>75</v>
      </c>
      <c r="L26" s="166" t="s">
        <v>63</v>
      </c>
      <c r="M26" s="267" t="s">
        <v>58</v>
      </c>
      <c r="N26" s="170">
        <v>44564</v>
      </c>
      <c r="O26" s="65">
        <v>44742</v>
      </c>
      <c r="P26" s="232">
        <v>0.5</v>
      </c>
      <c r="Q26" s="232">
        <v>0.5</v>
      </c>
      <c r="R26" s="232" t="s">
        <v>303</v>
      </c>
      <c r="S26" s="232" t="s">
        <v>303</v>
      </c>
      <c r="T26" s="11"/>
      <c r="U26" s="221">
        <f t="shared" ref="U26:U35" si="22">IF(AND(Z26&gt;=80%),1,0)</f>
        <v>0</v>
      </c>
      <c r="V26" s="9">
        <f t="shared" ref="V26:V36" si="23">IF(AND(Z26&gt;=70%, Z26&lt;=79.99%),1,0)</f>
        <v>0</v>
      </c>
      <c r="W26" s="9">
        <f t="shared" ref="W26:W36" si="24">IF(AND(Z26&gt;=60%, Z26&lt;=69.99%),1,0)</f>
        <v>0</v>
      </c>
      <c r="X26" s="9">
        <f t="shared" ref="X26:X36" si="25">IF(AND(Z26&gt;=40%, Z26&lt;=59.99%),1,0)</f>
        <v>0</v>
      </c>
      <c r="Y26" s="9">
        <f t="shared" ref="Y26:Y36" si="26">IF(AND(Z26&gt;=0%, Z26&lt;=39.99%),1,0)</f>
        <v>1</v>
      </c>
      <c r="Z26" s="92">
        <v>0</v>
      </c>
      <c r="AA26" s="93">
        <f t="shared" si="5"/>
        <v>0</v>
      </c>
      <c r="AB26" s="93">
        <f t="shared" si="6"/>
        <v>0</v>
      </c>
      <c r="AC26" s="93">
        <f t="shared" si="7"/>
        <v>0</v>
      </c>
      <c r="AD26" s="93">
        <f t="shared" si="8"/>
        <v>0</v>
      </c>
      <c r="AE26" s="93">
        <f t="shared" si="9"/>
        <v>1</v>
      </c>
      <c r="AF26" s="92">
        <v>0</v>
      </c>
      <c r="AG26" s="93">
        <f t="shared" si="17"/>
        <v>0</v>
      </c>
      <c r="AH26" s="93">
        <f t="shared" si="18"/>
        <v>0</v>
      </c>
      <c r="AI26" s="93">
        <f t="shared" si="19"/>
        <v>0</v>
      </c>
      <c r="AJ26" s="93">
        <f t="shared" si="20"/>
        <v>0</v>
      </c>
      <c r="AK26" s="93">
        <f t="shared" si="21"/>
        <v>1</v>
      </c>
      <c r="AL26" s="92">
        <v>0</v>
      </c>
      <c r="AM26" s="93">
        <f t="shared" si="10"/>
        <v>0</v>
      </c>
      <c r="AN26" s="93">
        <f t="shared" si="11"/>
        <v>0</v>
      </c>
      <c r="AO26" s="93">
        <f t="shared" si="12"/>
        <v>0</v>
      </c>
      <c r="AP26" s="93">
        <f t="shared" si="13"/>
        <v>0</v>
      </c>
      <c r="AQ26" s="93">
        <f t="shared" si="14"/>
        <v>1</v>
      </c>
      <c r="AR26" s="92">
        <v>0</v>
      </c>
      <c r="AS26" s="92">
        <f>+(Z26+AF26)/2</f>
        <v>0</v>
      </c>
      <c r="AT26" s="201"/>
      <c r="AU26" s="11"/>
    </row>
    <row r="27" spans="1:47" ht="244.9" customHeight="1">
      <c r="A27" s="293"/>
      <c r="B27" s="293"/>
      <c r="C27" s="282"/>
      <c r="D27" s="178"/>
      <c r="E27" s="164"/>
      <c r="F27" s="21">
        <v>22</v>
      </c>
      <c r="G27" s="268"/>
      <c r="H27" s="103" t="s">
        <v>204</v>
      </c>
      <c r="I27" s="296"/>
      <c r="J27" s="269"/>
      <c r="K27" s="158" t="s">
        <v>85</v>
      </c>
      <c r="L27" s="166" t="s">
        <v>191</v>
      </c>
      <c r="M27" s="268"/>
      <c r="N27" s="170" t="s">
        <v>203</v>
      </c>
      <c r="O27" s="65">
        <v>44864</v>
      </c>
      <c r="P27" s="232">
        <v>0.25</v>
      </c>
      <c r="Q27" s="232">
        <v>0.25</v>
      </c>
      <c r="R27" s="232">
        <v>0.25</v>
      </c>
      <c r="S27" s="232">
        <v>0.25</v>
      </c>
      <c r="T27" s="211"/>
      <c r="U27" s="221">
        <f t="shared" si="22"/>
        <v>0</v>
      </c>
      <c r="V27" s="9">
        <f t="shared" si="23"/>
        <v>0</v>
      </c>
      <c r="W27" s="9">
        <f t="shared" si="24"/>
        <v>0</v>
      </c>
      <c r="X27" s="9">
        <f t="shared" si="25"/>
        <v>0</v>
      </c>
      <c r="Y27" s="9">
        <f t="shared" si="26"/>
        <v>1</v>
      </c>
      <c r="Z27" s="92">
        <v>0</v>
      </c>
      <c r="AA27" s="93">
        <f>IF(AND(AF27&gt;=80%),1,0)</f>
        <v>0</v>
      </c>
      <c r="AB27" s="93">
        <f>IF(AND(AF27&gt;=70%, AF27&lt;=79.99%),1,0)</f>
        <v>0</v>
      </c>
      <c r="AC27" s="93">
        <f>IF(AND(AF27&gt;=60%, AF27&lt;=69.99%),1,0)</f>
        <v>0</v>
      </c>
      <c r="AD27" s="93">
        <f>IF(AND(AF27&gt;=40%, AF27&lt;=59.99%),1,0)</f>
        <v>0</v>
      </c>
      <c r="AE27" s="93">
        <f>IF(AND(AF27&gt;=0%, AF27&lt;=39.99%),1,0)</f>
        <v>1</v>
      </c>
      <c r="AF27" s="92">
        <v>0</v>
      </c>
      <c r="AG27" s="93">
        <f>IF(AND(AL27&gt;=80%),1,0)</f>
        <v>0</v>
      </c>
      <c r="AH27" s="93">
        <f>IF(AND(AL27&gt;=70%, AL27&lt;=79.99%),1,0)</f>
        <v>0</v>
      </c>
      <c r="AI27" s="93">
        <f>IF(AND(AL27&gt;=60%, AL27&lt;=69.99%),1,0)</f>
        <v>0</v>
      </c>
      <c r="AJ27" s="93">
        <f>IF(AND(AL27&gt;=40%, AL27&lt;=59.99%),1,0)</f>
        <v>0</v>
      </c>
      <c r="AK27" s="93">
        <f>IF(AND(AL27&gt;=0%, AL27&lt;=39.99%),1,0)</f>
        <v>1</v>
      </c>
      <c r="AL27" s="92">
        <v>0</v>
      </c>
      <c r="AM27" s="93">
        <f>IF(AND(AR27&gt;=80%),1,0)</f>
        <v>0</v>
      </c>
      <c r="AN27" s="93">
        <f>IF(AND(AR27&gt;=70%, AR27&lt;=79.99%),1,0)</f>
        <v>0</v>
      </c>
      <c r="AO27" s="93">
        <f>IF(AND(AR27&gt;=60%, AR27&lt;=69.99%),1,0)</f>
        <v>0</v>
      </c>
      <c r="AP27" s="93">
        <f>IF(AND(AR27&gt;=40%, AR27&lt;=59.99%),1,0)</f>
        <v>0</v>
      </c>
      <c r="AQ27" s="93">
        <f>IF(AND(AR27&gt;=0%, AR27&lt;=39.99%),1,0)</f>
        <v>1</v>
      </c>
      <c r="AR27" s="92">
        <v>0</v>
      </c>
      <c r="AS27" s="92">
        <f t="shared" si="15"/>
        <v>0</v>
      </c>
      <c r="AT27" s="201"/>
      <c r="AU27" s="11"/>
    </row>
    <row r="28" spans="1:47" ht="90" customHeight="1">
      <c r="A28" s="294"/>
      <c r="B28" s="294"/>
      <c r="C28" s="295"/>
      <c r="D28" s="178"/>
      <c r="E28" s="164"/>
      <c r="F28" s="21">
        <v>23</v>
      </c>
      <c r="G28" s="261" t="s">
        <v>198</v>
      </c>
      <c r="H28" s="307">
        <v>1</v>
      </c>
      <c r="I28" s="62" t="s">
        <v>205</v>
      </c>
      <c r="J28" s="51" t="s">
        <v>27</v>
      </c>
      <c r="K28" s="51" t="s">
        <v>33</v>
      </c>
      <c r="L28" s="179" t="s">
        <v>200</v>
      </c>
      <c r="M28" s="53" t="s">
        <v>58</v>
      </c>
      <c r="N28" s="50">
        <v>44564</v>
      </c>
      <c r="O28" s="59">
        <v>44742</v>
      </c>
      <c r="P28" s="232">
        <v>0.4</v>
      </c>
      <c r="Q28" s="232">
        <v>0.2</v>
      </c>
      <c r="R28" s="232">
        <v>0.2</v>
      </c>
      <c r="S28" s="232">
        <v>0.2</v>
      </c>
      <c r="T28" s="11"/>
      <c r="U28" s="221">
        <f t="shared" si="22"/>
        <v>0</v>
      </c>
      <c r="V28" s="9">
        <f t="shared" si="23"/>
        <v>0</v>
      </c>
      <c r="W28" s="9">
        <f t="shared" si="24"/>
        <v>0</v>
      </c>
      <c r="X28" s="9">
        <f t="shared" si="25"/>
        <v>0</v>
      </c>
      <c r="Y28" s="9">
        <f t="shared" si="26"/>
        <v>1</v>
      </c>
      <c r="Z28" s="92">
        <v>0</v>
      </c>
      <c r="AA28" s="93">
        <f t="shared" si="5"/>
        <v>0</v>
      </c>
      <c r="AB28" s="93">
        <f t="shared" si="6"/>
        <v>0</v>
      </c>
      <c r="AC28" s="93">
        <f t="shared" si="7"/>
        <v>0</v>
      </c>
      <c r="AD28" s="93">
        <f t="shared" si="8"/>
        <v>0</v>
      </c>
      <c r="AE28" s="93">
        <f t="shared" si="9"/>
        <v>1</v>
      </c>
      <c r="AF28" s="92">
        <v>0</v>
      </c>
      <c r="AG28" s="93">
        <f t="shared" si="17"/>
        <v>0</v>
      </c>
      <c r="AH28" s="93">
        <f t="shared" si="18"/>
        <v>0</v>
      </c>
      <c r="AI28" s="93">
        <f t="shared" si="19"/>
        <v>0</v>
      </c>
      <c r="AJ28" s="93">
        <f t="shared" si="20"/>
        <v>0</v>
      </c>
      <c r="AK28" s="93">
        <f t="shared" si="21"/>
        <v>1</v>
      </c>
      <c r="AL28" s="92">
        <v>0</v>
      </c>
      <c r="AM28" s="93">
        <f t="shared" si="10"/>
        <v>0</v>
      </c>
      <c r="AN28" s="93">
        <f t="shared" si="11"/>
        <v>0</v>
      </c>
      <c r="AO28" s="93">
        <f t="shared" si="12"/>
        <v>0</v>
      </c>
      <c r="AP28" s="93">
        <f t="shared" si="13"/>
        <v>0</v>
      </c>
      <c r="AQ28" s="93">
        <f t="shared" si="14"/>
        <v>1</v>
      </c>
      <c r="AR28" s="92">
        <v>0</v>
      </c>
      <c r="AS28" s="92">
        <f t="shared" si="15"/>
        <v>0</v>
      </c>
      <c r="AT28" s="201"/>
      <c r="AU28" s="11"/>
    </row>
    <row r="29" spans="1:47" ht="74.25" customHeight="1">
      <c r="A29" s="294"/>
      <c r="B29" s="294"/>
      <c r="C29" s="295"/>
      <c r="D29" s="178"/>
      <c r="E29" s="164"/>
      <c r="F29" s="21">
        <f>F28+1</f>
        <v>24</v>
      </c>
      <c r="G29" s="295"/>
      <c r="H29" s="308"/>
      <c r="I29" s="62" t="s">
        <v>199</v>
      </c>
      <c r="J29" s="51" t="s">
        <v>27</v>
      </c>
      <c r="K29" s="51" t="s">
        <v>32</v>
      </c>
      <c r="L29" s="179" t="s">
        <v>59</v>
      </c>
      <c r="M29" s="53" t="s">
        <v>58</v>
      </c>
      <c r="N29" s="50">
        <v>44564</v>
      </c>
      <c r="O29" s="59">
        <v>44926</v>
      </c>
      <c r="P29" s="232">
        <v>0.25</v>
      </c>
      <c r="Q29" s="232">
        <v>0.25</v>
      </c>
      <c r="R29" s="232">
        <v>0.25</v>
      </c>
      <c r="S29" s="232">
        <v>0.25</v>
      </c>
      <c r="T29" s="11"/>
      <c r="U29" s="221">
        <f t="shared" si="22"/>
        <v>0</v>
      </c>
      <c r="V29" s="9">
        <f t="shared" si="23"/>
        <v>0</v>
      </c>
      <c r="W29" s="9">
        <f t="shared" si="24"/>
        <v>0</v>
      </c>
      <c r="X29" s="9">
        <f t="shared" si="25"/>
        <v>0</v>
      </c>
      <c r="Y29" s="9">
        <f t="shared" si="26"/>
        <v>1</v>
      </c>
      <c r="Z29" s="92">
        <v>0</v>
      </c>
      <c r="AA29" s="93">
        <f t="shared" si="5"/>
        <v>0</v>
      </c>
      <c r="AB29" s="93">
        <f t="shared" si="6"/>
        <v>0</v>
      </c>
      <c r="AC29" s="93">
        <f t="shared" si="7"/>
        <v>0</v>
      </c>
      <c r="AD29" s="93">
        <f t="shared" si="8"/>
        <v>0</v>
      </c>
      <c r="AE29" s="93">
        <f t="shared" si="9"/>
        <v>1</v>
      </c>
      <c r="AF29" s="92">
        <v>0</v>
      </c>
      <c r="AG29" s="93">
        <f t="shared" si="17"/>
        <v>0</v>
      </c>
      <c r="AH29" s="93">
        <f t="shared" si="18"/>
        <v>0</v>
      </c>
      <c r="AI29" s="93">
        <f t="shared" si="19"/>
        <v>0</v>
      </c>
      <c r="AJ29" s="93">
        <f t="shared" si="20"/>
        <v>0</v>
      </c>
      <c r="AK29" s="93">
        <f t="shared" si="21"/>
        <v>1</v>
      </c>
      <c r="AL29" s="92">
        <v>0</v>
      </c>
      <c r="AM29" s="93">
        <f t="shared" si="10"/>
        <v>0</v>
      </c>
      <c r="AN29" s="93">
        <f t="shared" si="11"/>
        <v>0</v>
      </c>
      <c r="AO29" s="93">
        <f t="shared" si="12"/>
        <v>0</v>
      </c>
      <c r="AP29" s="93">
        <f t="shared" si="13"/>
        <v>0</v>
      </c>
      <c r="AQ29" s="93">
        <f t="shared" si="14"/>
        <v>1</v>
      </c>
      <c r="AR29" s="92">
        <v>0</v>
      </c>
      <c r="AS29" s="92">
        <f t="shared" si="15"/>
        <v>0</v>
      </c>
      <c r="AT29" s="201"/>
      <c r="AU29" s="11"/>
    </row>
    <row r="30" spans="1:47" ht="130.5" customHeight="1">
      <c r="A30" s="294"/>
      <c r="B30" s="294"/>
      <c r="C30" s="295"/>
      <c r="D30" s="178"/>
      <c r="E30" s="164"/>
      <c r="F30" s="21">
        <f t="shared" ref="F30:F36" si="27">F29+1</f>
        <v>25</v>
      </c>
      <c r="G30" s="45" t="s">
        <v>215</v>
      </c>
      <c r="H30" s="101">
        <v>1</v>
      </c>
      <c r="I30" s="62" t="s">
        <v>60</v>
      </c>
      <c r="J30" s="51" t="s">
        <v>27</v>
      </c>
      <c r="K30" s="51" t="s">
        <v>33</v>
      </c>
      <c r="L30" s="179" t="s">
        <v>61</v>
      </c>
      <c r="M30" s="53" t="s">
        <v>58</v>
      </c>
      <c r="N30" s="50">
        <v>44564</v>
      </c>
      <c r="O30" s="59">
        <v>44910</v>
      </c>
      <c r="P30" s="232">
        <v>0.25</v>
      </c>
      <c r="Q30" s="232">
        <v>0.25</v>
      </c>
      <c r="R30" s="232">
        <v>0.25</v>
      </c>
      <c r="S30" s="232">
        <v>0.25</v>
      </c>
      <c r="T30" s="11"/>
      <c r="U30" s="221">
        <f t="shared" si="22"/>
        <v>0</v>
      </c>
      <c r="V30" s="9">
        <f t="shared" si="23"/>
        <v>0</v>
      </c>
      <c r="W30" s="9">
        <f t="shared" si="24"/>
        <v>0</v>
      </c>
      <c r="X30" s="9">
        <f t="shared" si="25"/>
        <v>0</v>
      </c>
      <c r="Y30" s="9">
        <f t="shared" si="26"/>
        <v>1</v>
      </c>
      <c r="Z30" s="92">
        <v>0</v>
      </c>
      <c r="AA30" s="93">
        <f t="shared" si="5"/>
        <v>0</v>
      </c>
      <c r="AB30" s="93">
        <f t="shared" si="6"/>
        <v>0</v>
      </c>
      <c r="AC30" s="93">
        <f t="shared" si="7"/>
        <v>0</v>
      </c>
      <c r="AD30" s="93">
        <f t="shared" si="8"/>
        <v>0</v>
      </c>
      <c r="AE30" s="93">
        <f t="shared" si="9"/>
        <v>1</v>
      </c>
      <c r="AF30" s="92">
        <v>0</v>
      </c>
      <c r="AG30" s="93">
        <f t="shared" si="17"/>
        <v>0</v>
      </c>
      <c r="AH30" s="93">
        <f t="shared" si="18"/>
        <v>0</v>
      </c>
      <c r="AI30" s="93">
        <f t="shared" si="19"/>
        <v>0</v>
      </c>
      <c r="AJ30" s="93">
        <f t="shared" si="20"/>
        <v>0</v>
      </c>
      <c r="AK30" s="93">
        <f t="shared" si="21"/>
        <v>1</v>
      </c>
      <c r="AL30" s="92">
        <v>0</v>
      </c>
      <c r="AM30" s="93">
        <f t="shared" si="10"/>
        <v>0</v>
      </c>
      <c r="AN30" s="93">
        <f t="shared" si="11"/>
        <v>0</v>
      </c>
      <c r="AO30" s="93">
        <f t="shared" si="12"/>
        <v>0</v>
      </c>
      <c r="AP30" s="93">
        <f t="shared" si="13"/>
        <v>0</v>
      </c>
      <c r="AQ30" s="93">
        <f t="shared" si="14"/>
        <v>1</v>
      </c>
      <c r="AR30" s="92">
        <v>0</v>
      </c>
      <c r="AS30" s="92">
        <f t="shared" si="15"/>
        <v>0</v>
      </c>
      <c r="AT30" s="201"/>
      <c r="AU30" s="11"/>
    </row>
    <row r="31" spans="1:47" ht="130.5" customHeight="1">
      <c r="A31" s="294"/>
      <c r="B31" s="294"/>
      <c r="C31" s="295"/>
      <c r="D31" s="178"/>
      <c r="E31" s="164"/>
      <c r="F31" s="21">
        <f t="shared" si="27"/>
        <v>26</v>
      </c>
      <c r="G31" s="64" t="s">
        <v>206</v>
      </c>
      <c r="H31" s="104">
        <v>1</v>
      </c>
      <c r="I31" s="179" t="s">
        <v>316</v>
      </c>
      <c r="J31" s="51" t="s">
        <v>27</v>
      </c>
      <c r="K31" s="51" t="s">
        <v>32</v>
      </c>
      <c r="L31" s="179" t="s">
        <v>317</v>
      </c>
      <c r="M31" s="119" t="s">
        <v>45</v>
      </c>
      <c r="N31" s="50">
        <v>44564</v>
      </c>
      <c r="O31" s="59">
        <v>44742</v>
      </c>
      <c r="P31" s="232">
        <v>0.4</v>
      </c>
      <c r="Q31" s="232">
        <v>0.6</v>
      </c>
      <c r="R31" s="232" t="s">
        <v>303</v>
      </c>
      <c r="S31" s="232" t="s">
        <v>303</v>
      </c>
      <c r="T31" s="11"/>
      <c r="U31" s="221">
        <f t="shared" si="22"/>
        <v>0</v>
      </c>
      <c r="V31" s="9">
        <f t="shared" si="23"/>
        <v>0</v>
      </c>
      <c r="W31" s="9">
        <f t="shared" si="24"/>
        <v>0</v>
      </c>
      <c r="X31" s="9">
        <f t="shared" si="25"/>
        <v>0</v>
      </c>
      <c r="Y31" s="9">
        <f t="shared" si="26"/>
        <v>1</v>
      </c>
      <c r="Z31" s="92">
        <v>0</v>
      </c>
      <c r="AA31" s="93">
        <f t="shared" si="5"/>
        <v>0</v>
      </c>
      <c r="AB31" s="93">
        <f t="shared" si="6"/>
        <v>0</v>
      </c>
      <c r="AC31" s="93">
        <f t="shared" si="7"/>
        <v>0</v>
      </c>
      <c r="AD31" s="93">
        <f t="shared" si="8"/>
        <v>0</v>
      </c>
      <c r="AE31" s="93">
        <f t="shared" si="9"/>
        <v>1</v>
      </c>
      <c r="AF31" s="92">
        <v>0</v>
      </c>
      <c r="AG31" s="93">
        <f t="shared" si="17"/>
        <v>0</v>
      </c>
      <c r="AH31" s="93">
        <f t="shared" si="18"/>
        <v>0</v>
      </c>
      <c r="AI31" s="93">
        <f t="shared" si="19"/>
        <v>0</v>
      </c>
      <c r="AJ31" s="93">
        <f t="shared" si="20"/>
        <v>0</v>
      </c>
      <c r="AK31" s="93">
        <f t="shared" si="21"/>
        <v>1</v>
      </c>
      <c r="AL31" s="92">
        <v>0</v>
      </c>
      <c r="AM31" s="93">
        <f t="shared" si="10"/>
        <v>0</v>
      </c>
      <c r="AN31" s="93">
        <f t="shared" si="11"/>
        <v>0</v>
      </c>
      <c r="AO31" s="93">
        <f t="shared" si="12"/>
        <v>0</v>
      </c>
      <c r="AP31" s="93">
        <f t="shared" si="13"/>
        <v>0</v>
      </c>
      <c r="AQ31" s="93">
        <f t="shared" si="14"/>
        <v>1</v>
      </c>
      <c r="AR31" s="92">
        <v>0</v>
      </c>
      <c r="AS31" s="92">
        <f>+(Z31+AF31)/2</f>
        <v>0</v>
      </c>
      <c r="AT31" s="201"/>
      <c r="AU31" s="11"/>
    </row>
    <row r="32" spans="1:47" ht="96.75" customHeight="1">
      <c r="A32" s="294"/>
      <c r="B32" s="294"/>
      <c r="C32" s="295"/>
      <c r="D32" s="178"/>
      <c r="E32" s="164"/>
      <c r="F32" s="21">
        <f t="shared" si="27"/>
        <v>27</v>
      </c>
      <c r="G32" s="64" t="s">
        <v>319</v>
      </c>
      <c r="H32" s="104">
        <v>1</v>
      </c>
      <c r="I32" s="62" t="s">
        <v>62</v>
      </c>
      <c r="J32" s="51" t="s">
        <v>27</v>
      </c>
      <c r="K32" s="51" t="s">
        <v>32</v>
      </c>
      <c r="L32" s="179" t="s">
        <v>357</v>
      </c>
      <c r="M32" s="119" t="s">
        <v>45</v>
      </c>
      <c r="N32" s="50">
        <v>44564</v>
      </c>
      <c r="O32" s="59">
        <v>44910</v>
      </c>
      <c r="P32" s="232">
        <v>0.25</v>
      </c>
      <c r="Q32" s="232">
        <v>0.5</v>
      </c>
      <c r="R32" s="232">
        <v>0.25</v>
      </c>
      <c r="S32" s="232" t="s">
        <v>303</v>
      </c>
      <c r="T32" s="11"/>
      <c r="U32" s="9">
        <f t="shared" si="22"/>
        <v>0</v>
      </c>
      <c r="V32" s="9">
        <f t="shared" si="23"/>
        <v>0</v>
      </c>
      <c r="W32" s="9">
        <f t="shared" si="24"/>
        <v>0</v>
      </c>
      <c r="X32" s="9">
        <f t="shared" si="25"/>
        <v>0</v>
      </c>
      <c r="Y32" s="224">
        <f t="shared" si="26"/>
        <v>1</v>
      </c>
      <c r="Z32" s="92">
        <v>0</v>
      </c>
      <c r="AA32" s="93">
        <f t="shared" si="5"/>
        <v>0</v>
      </c>
      <c r="AB32" s="93">
        <f t="shared" si="6"/>
        <v>0</v>
      </c>
      <c r="AC32" s="93">
        <f t="shared" si="7"/>
        <v>0</v>
      </c>
      <c r="AD32" s="93">
        <f t="shared" si="8"/>
        <v>0</v>
      </c>
      <c r="AE32" s="93">
        <f t="shared" si="9"/>
        <v>1</v>
      </c>
      <c r="AF32" s="92">
        <v>0</v>
      </c>
      <c r="AG32" s="93">
        <f t="shared" si="17"/>
        <v>0</v>
      </c>
      <c r="AH32" s="93">
        <f t="shared" si="18"/>
        <v>0</v>
      </c>
      <c r="AI32" s="93">
        <f t="shared" si="19"/>
        <v>0</v>
      </c>
      <c r="AJ32" s="93">
        <f t="shared" si="20"/>
        <v>0</v>
      </c>
      <c r="AK32" s="93">
        <f t="shared" si="21"/>
        <v>1</v>
      </c>
      <c r="AL32" s="92">
        <v>0</v>
      </c>
      <c r="AM32" s="93">
        <f t="shared" si="10"/>
        <v>0</v>
      </c>
      <c r="AN32" s="93">
        <f t="shared" si="11"/>
        <v>0</v>
      </c>
      <c r="AO32" s="93">
        <f t="shared" si="12"/>
        <v>0</v>
      </c>
      <c r="AP32" s="93">
        <f t="shared" si="13"/>
        <v>0</v>
      </c>
      <c r="AQ32" s="93">
        <f t="shared" si="14"/>
        <v>1</v>
      </c>
      <c r="AR32" s="92">
        <v>0</v>
      </c>
      <c r="AS32" s="92">
        <f>+(Z32+AF32+AL32)/3</f>
        <v>0</v>
      </c>
      <c r="AT32" s="201"/>
      <c r="AU32" s="11"/>
    </row>
    <row r="33" spans="1:47" ht="71.25" customHeight="1">
      <c r="A33" s="294"/>
      <c r="B33" s="294"/>
      <c r="C33" s="295"/>
      <c r="D33" s="292" t="s">
        <v>64</v>
      </c>
      <c r="E33" s="281" t="s">
        <v>65</v>
      </c>
      <c r="F33" s="21">
        <f t="shared" si="27"/>
        <v>28</v>
      </c>
      <c r="G33" s="45" t="s">
        <v>207</v>
      </c>
      <c r="H33" s="39">
        <v>1</v>
      </c>
      <c r="I33" s="179" t="s">
        <v>66</v>
      </c>
      <c r="J33" s="160" t="s">
        <v>27</v>
      </c>
      <c r="K33" s="51" t="s">
        <v>33</v>
      </c>
      <c r="L33" s="166" t="s">
        <v>67</v>
      </c>
      <c r="M33" s="53" t="s">
        <v>68</v>
      </c>
      <c r="N33" s="50">
        <v>44564</v>
      </c>
      <c r="O33" s="50">
        <v>44711</v>
      </c>
      <c r="P33" s="222">
        <v>0.3</v>
      </c>
      <c r="Q33" s="222">
        <v>0.7</v>
      </c>
      <c r="R33" s="222" t="s">
        <v>303</v>
      </c>
      <c r="S33" s="222" t="s">
        <v>303</v>
      </c>
      <c r="T33" s="215"/>
      <c r="U33" s="221">
        <f t="shared" si="22"/>
        <v>0</v>
      </c>
      <c r="V33" s="9">
        <f t="shared" si="23"/>
        <v>0</v>
      </c>
      <c r="W33" s="9">
        <f t="shared" si="24"/>
        <v>0</v>
      </c>
      <c r="X33" s="9">
        <f t="shared" si="25"/>
        <v>0</v>
      </c>
      <c r="Y33" s="9">
        <f t="shared" si="26"/>
        <v>1</v>
      </c>
      <c r="Z33" s="92">
        <v>0</v>
      </c>
      <c r="AA33" s="93">
        <f t="shared" si="5"/>
        <v>0</v>
      </c>
      <c r="AB33" s="93">
        <f t="shared" si="6"/>
        <v>0</v>
      </c>
      <c r="AC33" s="93">
        <f t="shared" si="7"/>
        <v>0</v>
      </c>
      <c r="AD33" s="93">
        <f t="shared" si="8"/>
        <v>0</v>
      </c>
      <c r="AE33" s="93">
        <f t="shared" si="9"/>
        <v>1</v>
      </c>
      <c r="AF33" s="92">
        <v>0</v>
      </c>
      <c r="AG33" s="93">
        <f t="shared" si="17"/>
        <v>0</v>
      </c>
      <c r="AH33" s="93">
        <f t="shared" si="18"/>
        <v>0</v>
      </c>
      <c r="AI33" s="93">
        <f t="shared" si="19"/>
        <v>0</v>
      </c>
      <c r="AJ33" s="93">
        <f t="shared" si="20"/>
        <v>0</v>
      </c>
      <c r="AK33" s="93">
        <f t="shared" si="21"/>
        <v>1</v>
      </c>
      <c r="AL33" s="92">
        <v>0</v>
      </c>
      <c r="AM33" s="93">
        <f t="shared" si="10"/>
        <v>0</v>
      </c>
      <c r="AN33" s="93">
        <f t="shared" si="11"/>
        <v>0</v>
      </c>
      <c r="AO33" s="93">
        <f t="shared" si="12"/>
        <v>0</v>
      </c>
      <c r="AP33" s="93">
        <f t="shared" si="13"/>
        <v>0</v>
      </c>
      <c r="AQ33" s="93">
        <f t="shared" si="14"/>
        <v>1</v>
      </c>
      <c r="AR33" s="92">
        <v>0</v>
      </c>
      <c r="AS33" s="92">
        <f>+(Z33+AF33)/2</f>
        <v>0</v>
      </c>
      <c r="AT33" s="201"/>
      <c r="AU33" s="201"/>
    </row>
    <row r="34" spans="1:47" ht="173.25" customHeight="1">
      <c r="A34" s="294"/>
      <c r="B34" s="294"/>
      <c r="C34" s="295"/>
      <c r="D34" s="293"/>
      <c r="E34" s="282"/>
      <c r="F34" s="21">
        <f t="shared" si="27"/>
        <v>29</v>
      </c>
      <c r="G34" s="54" t="s">
        <v>69</v>
      </c>
      <c r="H34" s="39">
        <v>2</v>
      </c>
      <c r="I34" s="167" t="s">
        <v>70</v>
      </c>
      <c r="J34" s="160" t="s">
        <v>27</v>
      </c>
      <c r="K34" s="160" t="s">
        <v>32</v>
      </c>
      <c r="L34" s="166" t="s">
        <v>313</v>
      </c>
      <c r="M34" s="168" t="s">
        <v>68</v>
      </c>
      <c r="N34" s="170">
        <v>44564</v>
      </c>
      <c r="O34" s="65">
        <v>44925</v>
      </c>
      <c r="P34" s="142" t="s">
        <v>314</v>
      </c>
      <c r="Q34" s="142">
        <v>0.5</v>
      </c>
      <c r="R34" s="142" t="s">
        <v>314</v>
      </c>
      <c r="S34" s="142">
        <v>0.5</v>
      </c>
      <c r="T34" s="215"/>
      <c r="U34" s="223"/>
      <c r="V34" s="9">
        <f t="shared" si="23"/>
        <v>0</v>
      </c>
      <c r="W34" s="9">
        <f t="shared" si="24"/>
        <v>0</v>
      </c>
      <c r="X34" s="9">
        <f t="shared" si="25"/>
        <v>0</v>
      </c>
      <c r="Y34" s="9">
        <f t="shared" si="26"/>
        <v>1</v>
      </c>
      <c r="Z34" s="92">
        <v>0</v>
      </c>
      <c r="AA34" s="93">
        <f t="shared" si="5"/>
        <v>0</v>
      </c>
      <c r="AB34" s="93">
        <f t="shared" si="6"/>
        <v>0</v>
      </c>
      <c r="AC34" s="93">
        <f t="shared" si="7"/>
        <v>0</v>
      </c>
      <c r="AD34" s="93">
        <f t="shared" si="8"/>
        <v>0</v>
      </c>
      <c r="AE34" s="93">
        <f t="shared" si="9"/>
        <v>1</v>
      </c>
      <c r="AF34" s="92">
        <v>0</v>
      </c>
      <c r="AG34" s="93">
        <f t="shared" si="17"/>
        <v>0</v>
      </c>
      <c r="AH34" s="93">
        <f t="shared" si="18"/>
        <v>0</v>
      </c>
      <c r="AI34" s="93">
        <f t="shared" si="19"/>
        <v>0</v>
      </c>
      <c r="AJ34" s="93">
        <f t="shared" si="20"/>
        <v>0</v>
      </c>
      <c r="AK34" s="93">
        <f t="shared" si="21"/>
        <v>1</v>
      </c>
      <c r="AL34" s="92">
        <v>0</v>
      </c>
      <c r="AM34" s="93">
        <f t="shared" si="10"/>
        <v>0</v>
      </c>
      <c r="AN34" s="93">
        <f t="shared" si="11"/>
        <v>0</v>
      </c>
      <c r="AO34" s="93">
        <f t="shared" si="12"/>
        <v>0</v>
      </c>
      <c r="AP34" s="93">
        <f t="shared" si="13"/>
        <v>0</v>
      </c>
      <c r="AQ34" s="93">
        <f t="shared" si="14"/>
        <v>1</v>
      </c>
      <c r="AR34" s="92">
        <v>0</v>
      </c>
      <c r="AS34" s="92">
        <f>+(AF34+AR34)/2</f>
        <v>0</v>
      </c>
      <c r="AT34" s="201"/>
      <c r="AU34" s="201"/>
    </row>
    <row r="35" spans="1:47" ht="183.75" customHeight="1">
      <c r="A35" s="294"/>
      <c r="B35" s="294"/>
      <c r="C35" s="295"/>
      <c r="D35" s="293"/>
      <c r="E35" s="282"/>
      <c r="F35" s="21">
        <f t="shared" si="27"/>
        <v>30</v>
      </c>
      <c r="G35" s="310" t="s">
        <v>358</v>
      </c>
      <c r="H35" s="129">
        <v>1</v>
      </c>
      <c r="I35" s="312" t="s">
        <v>283</v>
      </c>
      <c r="J35" s="313" t="s">
        <v>27</v>
      </c>
      <c r="K35" s="57" t="s">
        <v>282</v>
      </c>
      <c r="L35" s="172" t="s">
        <v>284</v>
      </c>
      <c r="M35" s="314" t="s">
        <v>281</v>
      </c>
      <c r="N35" s="107">
        <v>44564</v>
      </c>
      <c r="O35" s="128">
        <v>44696</v>
      </c>
      <c r="P35" s="142">
        <v>0.7</v>
      </c>
      <c r="Q35" s="142">
        <v>0.3</v>
      </c>
      <c r="R35" s="142" t="s">
        <v>303</v>
      </c>
      <c r="S35" s="142" t="s">
        <v>303</v>
      </c>
      <c r="T35" s="219"/>
      <c r="U35" s="9">
        <f t="shared" si="22"/>
        <v>0</v>
      </c>
      <c r="V35" s="9">
        <f t="shared" si="23"/>
        <v>0</v>
      </c>
      <c r="W35" s="9">
        <f t="shared" si="24"/>
        <v>0</v>
      </c>
      <c r="X35" s="9">
        <f t="shared" si="25"/>
        <v>0</v>
      </c>
      <c r="Y35" s="224">
        <f t="shared" si="26"/>
        <v>1</v>
      </c>
      <c r="Z35" s="92">
        <v>0</v>
      </c>
      <c r="AA35" s="93">
        <f t="shared" si="5"/>
        <v>0</v>
      </c>
      <c r="AB35" s="93">
        <f t="shared" si="6"/>
        <v>0</v>
      </c>
      <c r="AC35" s="93">
        <f t="shared" si="7"/>
        <v>0</v>
      </c>
      <c r="AD35" s="93">
        <f t="shared" si="8"/>
        <v>0</v>
      </c>
      <c r="AE35" s="93">
        <f t="shared" si="9"/>
        <v>1</v>
      </c>
      <c r="AF35" s="92">
        <v>0</v>
      </c>
      <c r="AG35" s="93">
        <f t="shared" si="17"/>
        <v>0</v>
      </c>
      <c r="AH35" s="93">
        <f t="shared" si="18"/>
        <v>0</v>
      </c>
      <c r="AI35" s="93">
        <f t="shared" si="19"/>
        <v>0</v>
      </c>
      <c r="AJ35" s="93">
        <f t="shared" si="20"/>
        <v>0</v>
      </c>
      <c r="AK35" s="93">
        <f t="shared" si="21"/>
        <v>1</v>
      </c>
      <c r="AL35" s="92">
        <v>0</v>
      </c>
      <c r="AM35" s="93">
        <f t="shared" si="10"/>
        <v>0</v>
      </c>
      <c r="AN35" s="93">
        <f t="shared" si="11"/>
        <v>0</v>
      </c>
      <c r="AO35" s="93">
        <f t="shared" si="12"/>
        <v>0</v>
      </c>
      <c r="AP35" s="93">
        <f t="shared" si="13"/>
        <v>0</v>
      </c>
      <c r="AQ35" s="93">
        <f t="shared" si="14"/>
        <v>1</v>
      </c>
      <c r="AR35" s="92">
        <v>0</v>
      </c>
      <c r="AS35" s="92">
        <f>+(Z35+AF35)/2</f>
        <v>0</v>
      </c>
      <c r="AT35" s="201"/>
      <c r="AU35" s="201"/>
    </row>
    <row r="36" spans="1:47" ht="96.75" customHeight="1">
      <c r="A36" s="294"/>
      <c r="B36" s="294"/>
      <c r="C36" s="295"/>
      <c r="D36" s="293"/>
      <c r="E36" s="309"/>
      <c r="F36" s="21">
        <f t="shared" si="27"/>
        <v>31</v>
      </c>
      <c r="G36" s="311"/>
      <c r="H36" s="129">
        <v>4</v>
      </c>
      <c r="I36" s="311"/>
      <c r="J36" s="311"/>
      <c r="K36" s="57" t="s">
        <v>37</v>
      </c>
      <c r="L36" s="172" t="s">
        <v>285</v>
      </c>
      <c r="M36" s="311"/>
      <c r="N36" s="181">
        <v>44621</v>
      </c>
      <c r="O36" s="130">
        <v>44925</v>
      </c>
      <c r="P36" s="142" t="s">
        <v>303</v>
      </c>
      <c r="Q36" s="142" t="s">
        <v>303</v>
      </c>
      <c r="R36" s="142">
        <v>0.5</v>
      </c>
      <c r="S36" s="142">
        <v>0.5</v>
      </c>
      <c r="T36" s="215"/>
      <c r="U36" s="223"/>
      <c r="V36" s="9">
        <f t="shared" si="23"/>
        <v>0</v>
      </c>
      <c r="W36" s="9">
        <f t="shared" si="24"/>
        <v>0</v>
      </c>
      <c r="X36" s="9">
        <f t="shared" si="25"/>
        <v>0</v>
      </c>
      <c r="Y36" s="9">
        <f t="shared" si="26"/>
        <v>1</v>
      </c>
      <c r="Z36" s="92">
        <v>0</v>
      </c>
      <c r="AA36" s="93">
        <f t="shared" si="5"/>
        <v>0</v>
      </c>
      <c r="AB36" s="93">
        <f t="shared" si="6"/>
        <v>0</v>
      </c>
      <c r="AC36" s="93">
        <f t="shared" si="7"/>
        <v>0</v>
      </c>
      <c r="AD36" s="93">
        <f t="shared" si="8"/>
        <v>0</v>
      </c>
      <c r="AE36" s="93">
        <f t="shared" si="9"/>
        <v>1</v>
      </c>
      <c r="AF36" s="92">
        <v>0</v>
      </c>
      <c r="AG36" s="93">
        <f t="shared" si="17"/>
        <v>0</v>
      </c>
      <c r="AH36" s="93">
        <f t="shared" si="18"/>
        <v>0</v>
      </c>
      <c r="AI36" s="93">
        <f t="shared" si="19"/>
        <v>0</v>
      </c>
      <c r="AJ36" s="93">
        <f t="shared" si="20"/>
        <v>0</v>
      </c>
      <c r="AK36" s="93">
        <f t="shared" si="21"/>
        <v>1</v>
      </c>
      <c r="AL36" s="92">
        <v>0</v>
      </c>
      <c r="AM36" s="93">
        <f t="shared" si="10"/>
        <v>0</v>
      </c>
      <c r="AN36" s="93">
        <f t="shared" si="11"/>
        <v>0</v>
      </c>
      <c r="AO36" s="93">
        <f t="shared" si="12"/>
        <v>0</v>
      </c>
      <c r="AP36" s="93">
        <f t="shared" si="13"/>
        <v>0</v>
      </c>
      <c r="AQ36" s="93">
        <f t="shared" si="14"/>
        <v>1</v>
      </c>
      <c r="AR36" s="92">
        <v>0</v>
      </c>
      <c r="AS36" s="92">
        <f>+(AF36+AL36+AR36)/3</f>
        <v>0</v>
      </c>
      <c r="AT36" s="201"/>
      <c r="AU36" s="201"/>
    </row>
    <row r="37" spans="1:47" s="18" customFormat="1" ht="63.75" customHeight="1">
      <c r="A37" s="27">
        <v>3</v>
      </c>
      <c r="B37" s="270" t="s">
        <v>71</v>
      </c>
      <c r="C37" s="271"/>
      <c r="D37" s="271"/>
      <c r="E37" s="271"/>
      <c r="F37" s="31"/>
      <c r="G37" s="32"/>
      <c r="H37" s="38"/>
      <c r="I37" s="32"/>
      <c r="J37" s="33"/>
      <c r="K37" s="33"/>
      <c r="L37" s="32"/>
      <c r="M37" s="66"/>
      <c r="N37" s="67"/>
      <c r="O37" s="68"/>
      <c r="P37" s="34"/>
      <c r="Q37" s="34"/>
      <c r="R37" s="34"/>
      <c r="S37" s="34"/>
      <c r="T37" s="228"/>
      <c r="U37" s="204"/>
      <c r="V37" s="204"/>
      <c r="W37" s="204"/>
      <c r="X37" s="204"/>
      <c r="Y37" s="204"/>
      <c r="Z37" s="205"/>
      <c r="AA37" s="206"/>
      <c r="AB37" s="206"/>
      <c r="AC37" s="206"/>
      <c r="AD37" s="206"/>
      <c r="AE37" s="206"/>
      <c r="AF37" s="205"/>
      <c r="AG37" s="205"/>
      <c r="AH37" s="205"/>
      <c r="AI37" s="205"/>
      <c r="AJ37" s="205"/>
      <c r="AK37" s="205"/>
      <c r="AL37" s="205"/>
      <c r="AM37" s="205"/>
      <c r="AN37" s="205"/>
      <c r="AO37" s="205"/>
      <c r="AP37" s="205"/>
      <c r="AQ37" s="205"/>
      <c r="AR37" s="205"/>
      <c r="AS37" s="205"/>
      <c r="AT37" s="207"/>
      <c r="AU37" s="208"/>
    </row>
    <row r="38" spans="1:47" ht="234.75" customHeight="1">
      <c r="A38" s="300"/>
      <c r="B38" s="292">
        <v>3.1</v>
      </c>
      <c r="C38" s="280" t="s">
        <v>72</v>
      </c>
      <c r="D38" s="22" t="s">
        <v>73</v>
      </c>
      <c r="E38" s="176" t="s">
        <v>74</v>
      </c>
      <c r="F38" s="21">
        <f>F36+1</f>
        <v>32</v>
      </c>
      <c r="G38" s="64" t="s">
        <v>405</v>
      </c>
      <c r="H38" s="105">
        <v>1</v>
      </c>
      <c r="I38" s="106" t="s">
        <v>406</v>
      </c>
      <c r="J38" s="56" t="s">
        <v>27</v>
      </c>
      <c r="K38" s="57" t="s">
        <v>75</v>
      </c>
      <c r="L38" s="55" t="s">
        <v>208</v>
      </c>
      <c r="M38" s="108" t="s">
        <v>243</v>
      </c>
      <c r="N38" s="107">
        <v>44564</v>
      </c>
      <c r="O38" s="107">
        <v>44742</v>
      </c>
      <c r="P38" s="222">
        <v>0.4</v>
      </c>
      <c r="Q38" s="222">
        <v>0.4</v>
      </c>
      <c r="R38" s="222">
        <v>0.1</v>
      </c>
      <c r="S38" s="222">
        <v>0.1</v>
      </c>
      <c r="T38" s="11"/>
      <c r="U38" s="221">
        <f t="shared" ref="U38:U43" si="28">IF(AND(Z38&gt;=80%),1,0)</f>
        <v>0</v>
      </c>
      <c r="V38" s="9">
        <f t="shared" ref="V38:V43" si="29">IF(AND(Z38&gt;=70%, Z38&lt;=79.99%),1,0)</f>
        <v>0</v>
      </c>
      <c r="W38" s="9">
        <f t="shared" ref="W38:W43" si="30">IF(AND(Z38&gt;=60%, Z38&lt;=69.99%),1,0)</f>
        <v>0</v>
      </c>
      <c r="X38" s="9">
        <f t="shared" ref="X38:X43" si="31">IF(AND(Z38&gt;=40%, Z38&lt;=59.99%),1,0)</f>
        <v>0</v>
      </c>
      <c r="Y38" s="9">
        <f t="shared" ref="Y38:Y43" si="32">IF(AND(Z38&gt;=0%, Z38&lt;=39.99%),1,0)</f>
        <v>1</v>
      </c>
      <c r="Z38" s="92">
        <v>0</v>
      </c>
      <c r="AA38" s="93">
        <f t="shared" si="5"/>
        <v>0</v>
      </c>
      <c r="AB38" s="93">
        <f t="shared" si="6"/>
        <v>0</v>
      </c>
      <c r="AC38" s="93">
        <f t="shared" si="7"/>
        <v>0</v>
      </c>
      <c r="AD38" s="93">
        <f t="shared" si="8"/>
        <v>0</v>
      </c>
      <c r="AE38" s="93">
        <f t="shared" si="9"/>
        <v>1</v>
      </c>
      <c r="AF38" s="92">
        <v>0</v>
      </c>
      <c r="AG38" s="93">
        <f t="shared" si="17"/>
        <v>0</v>
      </c>
      <c r="AH38" s="93">
        <f t="shared" si="18"/>
        <v>0</v>
      </c>
      <c r="AI38" s="93">
        <f t="shared" si="19"/>
        <v>0</v>
      </c>
      <c r="AJ38" s="93">
        <f t="shared" si="20"/>
        <v>0</v>
      </c>
      <c r="AK38" s="93">
        <f t="shared" si="21"/>
        <v>1</v>
      </c>
      <c r="AL38" s="92">
        <v>0</v>
      </c>
      <c r="AM38" s="93">
        <f t="shared" si="10"/>
        <v>0</v>
      </c>
      <c r="AN38" s="93">
        <f t="shared" si="11"/>
        <v>0</v>
      </c>
      <c r="AO38" s="93">
        <f t="shared" si="12"/>
        <v>0</v>
      </c>
      <c r="AP38" s="93">
        <f t="shared" si="13"/>
        <v>0</v>
      </c>
      <c r="AQ38" s="93">
        <f t="shared" si="14"/>
        <v>1</v>
      </c>
      <c r="AR38" s="92">
        <v>0</v>
      </c>
      <c r="AS38" s="92">
        <f t="shared" si="15"/>
        <v>0</v>
      </c>
      <c r="AT38" s="201"/>
      <c r="AU38" s="202"/>
    </row>
    <row r="39" spans="1:47" ht="101.25" customHeight="1">
      <c r="A39" s="301"/>
      <c r="B39" s="293"/>
      <c r="C39" s="304"/>
      <c r="D39" s="292" t="s">
        <v>76</v>
      </c>
      <c r="E39" s="281" t="s">
        <v>77</v>
      </c>
      <c r="F39" s="21">
        <v>33</v>
      </c>
      <c r="G39" s="310" t="s">
        <v>394</v>
      </c>
      <c r="H39" s="109">
        <v>1</v>
      </c>
      <c r="I39" s="110" t="s">
        <v>209</v>
      </c>
      <c r="J39" s="316" t="s">
        <v>78</v>
      </c>
      <c r="K39" s="57" t="s">
        <v>75</v>
      </c>
      <c r="L39" s="55" t="s">
        <v>212</v>
      </c>
      <c r="M39" s="314" t="s">
        <v>304</v>
      </c>
      <c r="N39" s="107">
        <v>44564</v>
      </c>
      <c r="O39" s="107">
        <v>44926</v>
      </c>
      <c r="P39" s="111">
        <v>0.25</v>
      </c>
      <c r="Q39" s="111">
        <v>0.25</v>
      </c>
      <c r="R39" s="222">
        <v>0.25</v>
      </c>
      <c r="S39" s="222">
        <v>0.25</v>
      </c>
      <c r="T39" s="215"/>
      <c r="U39" s="9">
        <f t="shared" si="28"/>
        <v>0</v>
      </c>
      <c r="V39" s="9">
        <f t="shared" si="29"/>
        <v>0</v>
      </c>
      <c r="W39" s="9">
        <f t="shared" si="30"/>
        <v>0</v>
      </c>
      <c r="X39" s="9">
        <f t="shared" si="31"/>
        <v>0</v>
      </c>
      <c r="Y39" s="9">
        <f t="shared" si="32"/>
        <v>1</v>
      </c>
      <c r="Z39" s="92">
        <v>0</v>
      </c>
      <c r="AA39" s="93">
        <f t="shared" si="5"/>
        <v>0</v>
      </c>
      <c r="AB39" s="93">
        <f t="shared" si="6"/>
        <v>0</v>
      </c>
      <c r="AC39" s="93">
        <f t="shared" si="7"/>
        <v>0</v>
      </c>
      <c r="AD39" s="93">
        <f t="shared" si="8"/>
        <v>0</v>
      </c>
      <c r="AE39" s="93">
        <f t="shared" si="9"/>
        <v>1</v>
      </c>
      <c r="AF39" s="92">
        <v>0</v>
      </c>
      <c r="AG39" s="93">
        <f t="shared" si="17"/>
        <v>0</v>
      </c>
      <c r="AH39" s="93">
        <f t="shared" si="18"/>
        <v>0</v>
      </c>
      <c r="AI39" s="93">
        <f t="shared" si="19"/>
        <v>0</v>
      </c>
      <c r="AJ39" s="93">
        <f t="shared" si="20"/>
        <v>0</v>
      </c>
      <c r="AK39" s="93">
        <f t="shared" si="21"/>
        <v>1</v>
      </c>
      <c r="AL39" s="92">
        <v>0</v>
      </c>
      <c r="AM39" s="93">
        <f t="shared" si="10"/>
        <v>0</v>
      </c>
      <c r="AN39" s="93">
        <f t="shared" si="11"/>
        <v>0</v>
      </c>
      <c r="AO39" s="93">
        <f t="shared" si="12"/>
        <v>0</v>
      </c>
      <c r="AP39" s="93">
        <f t="shared" si="13"/>
        <v>0</v>
      </c>
      <c r="AQ39" s="93">
        <f t="shared" si="14"/>
        <v>1</v>
      </c>
      <c r="AR39" s="92">
        <v>0</v>
      </c>
      <c r="AS39" s="92">
        <f t="shared" si="15"/>
        <v>0</v>
      </c>
      <c r="AT39" s="220"/>
      <c r="AU39" s="202"/>
    </row>
    <row r="40" spans="1:47" ht="60">
      <c r="A40" s="301"/>
      <c r="B40" s="293"/>
      <c r="C40" s="304"/>
      <c r="D40" s="294"/>
      <c r="E40" s="306"/>
      <c r="F40" s="21">
        <v>34</v>
      </c>
      <c r="G40" s="315"/>
      <c r="H40" s="112" t="s">
        <v>204</v>
      </c>
      <c r="I40" s="110" t="s">
        <v>210</v>
      </c>
      <c r="J40" s="317"/>
      <c r="K40" s="57" t="s">
        <v>85</v>
      </c>
      <c r="L40" s="55" t="s">
        <v>211</v>
      </c>
      <c r="M40" s="315"/>
      <c r="N40" s="107">
        <v>44564</v>
      </c>
      <c r="O40" s="107">
        <v>44926</v>
      </c>
      <c r="P40" s="111">
        <v>0.25</v>
      </c>
      <c r="Q40" s="111">
        <v>0.25</v>
      </c>
      <c r="R40" s="222">
        <v>0.25</v>
      </c>
      <c r="S40" s="222">
        <v>0.25</v>
      </c>
      <c r="T40" s="215"/>
      <c r="U40" s="221">
        <f t="shared" si="28"/>
        <v>0</v>
      </c>
      <c r="V40" s="9">
        <f t="shared" si="29"/>
        <v>0</v>
      </c>
      <c r="W40" s="9">
        <f t="shared" si="30"/>
        <v>0</v>
      </c>
      <c r="X40" s="9">
        <f t="shared" si="31"/>
        <v>0</v>
      </c>
      <c r="Y40" s="9">
        <f t="shared" si="32"/>
        <v>1</v>
      </c>
      <c r="Z40" s="92">
        <v>0</v>
      </c>
      <c r="AA40" s="93">
        <f>IF(AND(AF40&gt;=80%),1,0)</f>
        <v>0</v>
      </c>
      <c r="AB40" s="93">
        <f>IF(AND(AF40&gt;=70%, AF40&lt;=79.99%),1,0)</f>
        <v>0</v>
      </c>
      <c r="AC40" s="93">
        <f>IF(AND(AF40&gt;=60%, AF40&lt;=69.99%),1,0)</f>
        <v>0</v>
      </c>
      <c r="AD40" s="93">
        <f>IF(AND(AF40&gt;=40%, AF40&lt;=59.99%),1,0)</f>
        <v>0</v>
      </c>
      <c r="AE40" s="93">
        <f>IF(AND(AF40&gt;=0%, AF40&lt;=39.99%),1,0)</f>
        <v>1</v>
      </c>
      <c r="AF40" s="92">
        <v>0</v>
      </c>
      <c r="AG40" s="93">
        <f t="shared" si="17"/>
        <v>0</v>
      </c>
      <c r="AH40" s="93">
        <f t="shared" si="18"/>
        <v>0</v>
      </c>
      <c r="AI40" s="93">
        <f t="shared" si="19"/>
        <v>0</v>
      </c>
      <c r="AJ40" s="93">
        <f t="shared" si="20"/>
        <v>0</v>
      </c>
      <c r="AK40" s="93">
        <f t="shared" si="21"/>
        <v>1</v>
      </c>
      <c r="AL40" s="92">
        <v>0</v>
      </c>
      <c r="AM40" s="93">
        <f>IF(AND(AR40&gt;=80%),1,0)</f>
        <v>0</v>
      </c>
      <c r="AN40" s="93">
        <f>IF(AND(AR40&gt;=70%, AR40&lt;=79.99%),1,0)</f>
        <v>0</v>
      </c>
      <c r="AO40" s="93">
        <f>IF(AND(AR40&gt;=60%, AR40&lt;=69.99%),1,0)</f>
        <v>0</v>
      </c>
      <c r="AP40" s="93">
        <f>IF(AND(AR40&gt;=40%, AR40&lt;=59.99%),1,0)</f>
        <v>0</v>
      </c>
      <c r="AQ40" s="93">
        <f>IF(AND(AR40&gt;=0%, AR40&lt;=39.99%),1,0)</f>
        <v>1</v>
      </c>
      <c r="AR40" s="92">
        <v>0</v>
      </c>
      <c r="AS40" s="92">
        <f t="shared" si="15"/>
        <v>0</v>
      </c>
      <c r="AT40" s="201"/>
      <c r="AU40" s="202"/>
    </row>
    <row r="41" spans="1:47" ht="114" customHeight="1">
      <c r="A41" s="301"/>
      <c r="B41" s="293"/>
      <c r="C41" s="304"/>
      <c r="D41" s="294"/>
      <c r="E41" s="306"/>
      <c r="F41" s="21">
        <v>35</v>
      </c>
      <c r="G41" s="140" t="s">
        <v>296</v>
      </c>
      <c r="H41" s="112" t="s">
        <v>297</v>
      </c>
      <c r="I41" s="110" t="s">
        <v>298</v>
      </c>
      <c r="J41" s="57" t="s">
        <v>27</v>
      </c>
      <c r="K41" s="57" t="s">
        <v>32</v>
      </c>
      <c r="L41" s="55" t="s">
        <v>299</v>
      </c>
      <c r="M41" s="108" t="s">
        <v>304</v>
      </c>
      <c r="N41" s="107">
        <v>44607</v>
      </c>
      <c r="O41" s="107">
        <v>44803</v>
      </c>
      <c r="P41" s="111" t="s">
        <v>303</v>
      </c>
      <c r="Q41" s="111">
        <v>0.4</v>
      </c>
      <c r="R41" s="222">
        <v>0.4</v>
      </c>
      <c r="S41" s="222">
        <v>0.2</v>
      </c>
      <c r="T41" s="215"/>
      <c r="U41" s="223"/>
      <c r="V41" s="9">
        <f t="shared" si="29"/>
        <v>0</v>
      </c>
      <c r="W41" s="9">
        <f t="shared" si="30"/>
        <v>0</v>
      </c>
      <c r="X41" s="9">
        <f t="shared" si="31"/>
        <v>0</v>
      </c>
      <c r="Y41" s="9">
        <f t="shared" si="32"/>
        <v>1</v>
      </c>
      <c r="Z41" s="92">
        <v>0</v>
      </c>
      <c r="AA41" s="93">
        <f t="shared" ref="AA41:AA42" si="33">IF(AND(AF41&gt;=80%),1,0)</f>
        <v>0</v>
      </c>
      <c r="AB41" s="93">
        <f t="shared" ref="AB41:AB42" si="34">IF(AND(AF41&gt;=70%, AF41&lt;=79.99%),1,0)</f>
        <v>0</v>
      </c>
      <c r="AC41" s="93">
        <f t="shared" ref="AC41:AC42" si="35">IF(AND(AF41&gt;=60%, AF41&lt;=69.99%),1,0)</f>
        <v>0</v>
      </c>
      <c r="AD41" s="93">
        <f t="shared" ref="AD41:AD42" si="36">IF(AND(AF41&gt;=40%, AF41&lt;=59.99%),1,0)</f>
        <v>0</v>
      </c>
      <c r="AE41" s="93">
        <f t="shared" ref="AE41:AE42" si="37">IF(AND(AF41&gt;=0%, AF41&lt;=39.99%),1,0)</f>
        <v>1</v>
      </c>
      <c r="AF41" s="92">
        <v>0</v>
      </c>
      <c r="AG41" s="93">
        <f t="shared" si="17"/>
        <v>0</v>
      </c>
      <c r="AH41" s="93">
        <f t="shared" si="18"/>
        <v>0</v>
      </c>
      <c r="AI41" s="93">
        <f t="shared" si="19"/>
        <v>0</v>
      </c>
      <c r="AJ41" s="93">
        <f t="shared" si="20"/>
        <v>0</v>
      </c>
      <c r="AK41" s="93">
        <f t="shared" si="21"/>
        <v>1</v>
      </c>
      <c r="AL41" s="92">
        <v>0</v>
      </c>
      <c r="AM41" s="93">
        <f t="shared" ref="AM41:AM42" si="38">IF(AND(AR41&gt;=80%),1,0)</f>
        <v>0</v>
      </c>
      <c r="AN41" s="93">
        <f t="shared" ref="AN41:AN42" si="39">IF(AND(AR41&gt;=70%, AR41&lt;=79.99%),1,0)</f>
        <v>0</v>
      </c>
      <c r="AO41" s="93">
        <f t="shared" ref="AO41:AO42" si="40">IF(AND(AR41&gt;=60%, AR41&lt;=69.99%),1,0)</f>
        <v>0</v>
      </c>
      <c r="AP41" s="93">
        <f t="shared" ref="AP41:AP42" si="41">IF(AND(AR41&gt;=40%, AR41&lt;=59.99%),1,0)</f>
        <v>0</v>
      </c>
      <c r="AQ41" s="93">
        <f t="shared" ref="AQ41:AQ42" si="42">IF(AND(AR41&gt;=0%, AR41&lt;=39.99%),1,0)</f>
        <v>1</v>
      </c>
      <c r="AR41" s="92">
        <v>0</v>
      </c>
      <c r="AS41" s="92">
        <f>+(AF41+AL41+AR41)/3</f>
        <v>0</v>
      </c>
      <c r="AT41" s="201"/>
      <c r="AU41" s="201"/>
    </row>
    <row r="42" spans="1:47" ht="114" customHeight="1">
      <c r="A42" s="301"/>
      <c r="B42" s="293"/>
      <c r="C42" s="304"/>
      <c r="D42" s="269"/>
      <c r="E42" s="268"/>
      <c r="F42" s="21">
        <v>36</v>
      </c>
      <c r="G42" s="140" t="s">
        <v>300</v>
      </c>
      <c r="H42" s="112" t="s">
        <v>297</v>
      </c>
      <c r="I42" s="110" t="s">
        <v>301</v>
      </c>
      <c r="J42" s="57" t="s">
        <v>27</v>
      </c>
      <c r="K42" s="57" t="s">
        <v>32</v>
      </c>
      <c r="L42" s="55" t="s">
        <v>302</v>
      </c>
      <c r="M42" s="108" t="s">
        <v>304</v>
      </c>
      <c r="N42" s="107">
        <v>44607</v>
      </c>
      <c r="O42" s="107">
        <v>44895</v>
      </c>
      <c r="P42" s="111" t="s">
        <v>303</v>
      </c>
      <c r="Q42" s="111">
        <v>0.5</v>
      </c>
      <c r="R42" s="222" t="s">
        <v>303</v>
      </c>
      <c r="S42" s="222">
        <v>0.5</v>
      </c>
      <c r="T42" s="215"/>
      <c r="U42" s="223"/>
      <c r="V42" s="9">
        <f t="shared" si="29"/>
        <v>0</v>
      </c>
      <c r="W42" s="9">
        <f t="shared" si="30"/>
        <v>0</v>
      </c>
      <c r="X42" s="9">
        <f t="shared" si="31"/>
        <v>0</v>
      </c>
      <c r="Y42" s="9">
        <f t="shared" si="32"/>
        <v>1</v>
      </c>
      <c r="Z42" s="92">
        <v>0</v>
      </c>
      <c r="AA42" s="93">
        <f t="shared" si="33"/>
        <v>0</v>
      </c>
      <c r="AB42" s="93">
        <f t="shared" si="34"/>
        <v>0</v>
      </c>
      <c r="AC42" s="93">
        <f t="shared" si="35"/>
        <v>0</v>
      </c>
      <c r="AD42" s="93">
        <f t="shared" si="36"/>
        <v>0</v>
      </c>
      <c r="AE42" s="93">
        <f t="shared" si="37"/>
        <v>1</v>
      </c>
      <c r="AF42" s="92">
        <v>0</v>
      </c>
      <c r="AG42" s="93">
        <f t="shared" si="17"/>
        <v>0</v>
      </c>
      <c r="AH42" s="93">
        <f t="shared" si="18"/>
        <v>0</v>
      </c>
      <c r="AI42" s="93">
        <f t="shared" si="19"/>
        <v>0</v>
      </c>
      <c r="AJ42" s="93">
        <f t="shared" si="20"/>
        <v>0</v>
      </c>
      <c r="AK42" s="93">
        <f t="shared" si="21"/>
        <v>1</v>
      </c>
      <c r="AL42" s="92">
        <v>0</v>
      </c>
      <c r="AM42" s="93">
        <f t="shared" si="38"/>
        <v>0</v>
      </c>
      <c r="AN42" s="93">
        <f t="shared" si="39"/>
        <v>0</v>
      </c>
      <c r="AO42" s="93">
        <f t="shared" si="40"/>
        <v>0</v>
      </c>
      <c r="AP42" s="93">
        <f t="shared" si="41"/>
        <v>0</v>
      </c>
      <c r="AQ42" s="93">
        <f t="shared" si="42"/>
        <v>1</v>
      </c>
      <c r="AR42" s="92">
        <v>0</v>
      </c>
      <c r="AS42" s="92">
        <f>+(AF42+AR42)/2</f>
        <v>0</v>
      </c>
      <c r="AT42" s="201"/>
      <c r="AU42" s="201"/>
    </row>
    <row r="43" spans="1:47" ht="135" customHeight="1">
      <c r="A43" s="301"/>
      <c r="B43" s="293"/>
      <c r="C43" s="304"/>
      <c r="D43" s="96" t="s">
        <v>79</v>
      </c>
      <c r="E43" s="176" t="s">
        <v>80</v>
      </c>
      <c r="F43" s="21">
        <v>37</v>
      </c>
      <c r="G43" s="64" t="s">
        <v>216</v>
      </c>
      <c r="H43" s="105">
        <v>1</v>
      </c>
      <c r="I43" s="106" t="s">
        <v>213</v>
      </c>
      <c r="J43" s="56" t="s">
        <v>27</v>
      </c>
      <c r="K43" s="113" t="s">
        <v>37</v>
      </c>
      <c r="L43" s="55" t="s">
        <v>214</v>
      </c>
      <c r="M43" s="108" t="s">
        <v>304</v>
      </c>
      <c r="N43" s="107">
        <v>44564</v>
      </c>
      <c r="O43" s="107">
        <v>44926</v>
      </c>
      <c r="P43" s="222">
        <v>0.25</v>
      </c>
      <c r="Q43" s="222">
        <v>0.25</v>
      </c>
      <c r="R43" s="222">
        <v>0.25</v>
      </c>
      <c r="S43" s="222">
        <v>0.25</v>
      </c>
      <c r="T43" s="215"/>
      <c r="U43" s="221">
        <f t="shared" si="28"/>
        <v>0</v>
      </c>
      <c r="V43" s="9">
        <f t="shared" si="29"/>
        <v>0</v>
      </c>
      <c r="W43" s="9">
        <f t="shared" si="30"/>
        <v>0</v>
      </c>
      <c r="X43" s="9">
        <f t="shared" si="31"/>
        <v>0</v>
      </c>
      <c r="Y43" s="9">
        <f t="shared" si="32"/>
        <v>1</v>
      </c>
      <c r="Z43" s="92">
        <v>0</v>
      </c>
      <c r="AA43" s="93">
        <f t="shared" si="5"/>
        <v>0</v>
      </c>
      <c r="AB43" s="93">
        <f t="shared" si="6"/>
        <v>0</v>
      </c>
      <c r="AC43" s="93">
        <f t="shared" si="7"/>
        <v>0</v>
      </c>
      <c r="AD43" s="93">
        <f t="shared" si="8"/>
        <v>0</v>
      </c>
      <c r="AE43" s="93">
        <f t="shared" si="9"/>
        <v>1</v>
      </c>
      <c r="AF43" s="92">
        <v>0</v>
      </c>
      <c r="AG43" s="93">
        <f t="shared" si="17"/>
        <v>0</v>
      </c>
      <c r="AH43" s="93">
        <f t="shared" si="18"/>
        <v>0</v>
      </c>
      <c r="AI43" s="93">
        <f t="shared" si="19"/>
        <v>0</v>
      </c>
      <c r="AJ43" s="93">
        <f t="shared" si="20"/>
        <v>0</v>
      </c>
      <c r="AK43" s="93">
        <f t="shared" si="21"/>
        <v>1</v>
      </c>
      <c r="AL43" s="92">
        <v>0</v>
      </c>
      <c r="AM43" s="93">
        <f t="shared" si="10"/>
        <v>0</v>
      </c>
      <c r="AN43" s="93">
        <f t="shared" si="11"/>
        <v>0</v>
      </c>
      <c r="AO43" s="93">
        <f t="shared" si="12"/>
        <v>0</v>
      </c>
      <c r="AP43" s="93">
        <f t="shared" si="13"/>
        <v>0</v>
      </c>
      <c r="AQ43" s="93">
        <f t="shared" si="14"/>
        <v>1</v>
      </c>
      <c r="AR43" s="92">
        <v>0</v>
      </c>
      <c r="AS43" s="92">
        <f t="shared" si="15"/>
        <v>0</v>
      </c>
      <c r="AT43" s="201"/>
      <c r="AU43" s="202"/>
    </row>
    <row r="44" spans="1:47" ht="81.75" customHeight="1">
      <c r="A44" s="301"/>
      <c r="B44" s="293"/>
      <c r="C44" s="304"/>
      <c r="D44" s="96" t="s">
        <v>81</v>
      </c>
      <c r="E44" s="176" t="s">
        <v>82</v>
      </c>
      <c r="F44" s="318">
        <v>38</v>
      </c>
      <c r="G44" s="320" t="s">
        <v>286</v>
      </c>
      <c r="H44" s="322">
        <v>1</v>
      </c>
      <c r="I44" s="320" t="s">
        <v>287</v>
      </c>
      <c r="J44" s="313" t="s">
        <v>30</v>
      </c>
      <c r="K44" s="313" t="s">
        <v>37</v>
      </c>
      <c r="L44" s="310" t="s">
        <v>288</v>
      </c>
      <c r="M44" s="314" t="s">
        <v>251</v>
      </c>
      <c r="N44" s="343">
        <v>44564</v>
      </c>
      <c r="O44" s="343">
        <v>44926</v>
      </c>
      <c r="P44" s="336">
        <v>0.25</v>
      </c>
      <c r="Q44" s="336">
        <v>0.25</v>
      </c>
      <c r="R44" s="336">
        <v>0.25</v>
      </c>
      <c r="S44" s="336">
        <v>0.25</v>
      </c>
      <c r="T44" s="339"/>
      <c r="U44" s="340">
        <f t="shared" ref="U44" si="43">IF(AND(Z44&gt;=80%),1,0)</f>
        <v>0</v>
      </c>
      <c r="V44" s="333">
        <f t="shared" ref="V44" si="44">IF(AND(Z44&gt;=70%, Z44&lt;=79.99%),1,0)</f>
        <v>0</v>
      </c>
      <c r="W44" s="333">
        <f t="shared" ref="W44" si="45">IF(AND(Z44&gt;=60%, Z44&lt;=69.99%),1,0)</f>
        <v>0</v>
      </c>
      <c r="X44" s="333">
        <f t="shared" ref="X44" si="46">IF(AND(Z44&gt;=40%, Z44&lt;=59.99%),1,0)</f>
        <v>0</v>
      </c>
      <c r="Y44" s="333">
        <f t="shared" ref="Y44" si="47">IF(AND(Z44&gt;=0%, Z44&lt;=39.99%),1,0)</f>
        <v>1</v>
      </c>
      <c r="Z44" s="332">
        <v>0</v>
      </c>
      <c r="AA44" s="330">
        <f>IF(AND(AF45&gt;=80%),1,0)</f>
        <v>0</v>
      </c>
      <c r="AB44" s="330">
        <f>IF(AND(AF45&gt;=70%, AF45&lt;=79.99%),1,0)</f>
        <v>0</v>
      </c>
      <c r="AC44" s="330">
        <f>IF(AND(AF45&gt;=60%, AF45&lt;=69.99%),1,0)</f>
        <v>0</v>
      </c>
      <c r="AD44" s="330">
        <f>IF(AND(AF45&gt;=40%, AF45&lt;=59.99%),1,0)</f>
        <v>0</v>
      </c>
      <c r="AE44" s="330">
        <f>IF(AND(AF45&gt;=0%, AF45&lt;=39.99%),1,0)</f>
        <v>1</v>
      </c>
      <c r="AF44" s="332">
        <v>0</v>
      </c>
      <c r="AG44" s="330">
        <f>IF(AND(AL45&gt;=80%),1,0)</f>
        <v>0</v>
      </c>
      <c r="AH44" s="330">
        <f>IF(AND(AL45&gt;=70%, AL45&lt;=79.99%),1,0)</f>
        <v>0</v>
      </c>
      <c r="AI44" s="330">
        <f>IF(AND(AL45&gt;=60%, AL45&lt;=69.99%),1,0)</f>
        <v>0</v>
      </c>
      <c r="AJ44" s="330">
        <f>IF(AND(AL45&gt;=40%, AL45&lt;=59.99%),1,0)</f>
        <v>0</v>
      </c>
      <c r="AK44" s="330">
        <f>IF(AND(AL45&gt;=0%, AL45&lt;=39.99%),1,0)</f>
        <v>1</v>
      </c>
      <c r="AL44" s="332">
        <v>0</v>
      </c>
      <c r="AM44" s="330">
        <f>IF(AND(AR45&gt;=80%),1,0)</f>
        <v>0</v>
      </c>
      <c r="AN44" s="330">
        <f>IF(AND(AR45&gt;=70%, AR45&lt;=79.99%),1,0)</f>
        <v>0</v>
      </c>
      <c r="AO44" s="330">
        <f>IF(AND(AR45&gt;=60%, AR45&lt;=69.99%),1,0)</f>
        <v>0</v>
      </c>
      <c r="AP44" s="330">
        <f>IF(AND(AR45&gt;=40%, AR45&lt;=59.99%),1,0)</f>
        <v>0</v>
      </c>
      <c r="AQ44" s="330">
        <f>IF(AND(AR45&gt;=0%, AR45&lt;=39.99%),1,0)</f>
        <v>1</v>
      </c>
      <c r="AR44" s="332">
        <v>0</v>
      </c>
      <c r="AS44" s="332">
        <f t="shared" si="15"/>
        <v>0</v>
      </c>
      <c r="AT44" s="326"/>
      <c r="AU44" s="328"/>
    </row>
    <row r="45" spans="1:47" ht="393" customHeight="1">
      <c r="A45" s="302"/>
      <c r="B45" s="303"/>
      <c r="C45" s="305"/>
      <c r="D45" s="162" t="s">
        <v>83</v>
      </c>
      <c r="E45" s="163" t="s">
        <v>84</v>
      </c>
      <c r="F45" s="319"/>
      <c r="G45" s="321"/>
      <c r="H45" s="323"/>
      <c r="I45" s="324"/>
      <c r="J45" s="325"/>
      <c r="K45" s="325"/>
      <c r="L45" s="335"/>
      <c r="M45" s="342"/>
      <c r="N45" s="344"/>
      <c r="O45" s="344"/>
      <c r="P45" s="337"/>
      <c r="Q45" s="337"/>
      <c r="R45" s="337"/>
      <c r="S45" s="337"/>
      <c r="T45" s="327"/>
      <c r="U45" s="341"/>
      <c r="V45" s="334"/>
      <c r="W45" s="334"/>
      <c r="X45" s="334"/>
      <c r="Y45" s="334"/>
      <c r="Z45" s="331"/>
      <c r="AA45" s="331"/>
      <c r="AB45" s="331"/>
      <c r="AC45" s="331"/>
      <c r="AD45" s="331"/>
      <c r="AE45" s="331"/>
      <c r="AF45" s="331"/>
      <c r="AG45" s="331"/>
      <c r="AH45" s="331"/>
      <c r="AI45" s="331"/>
      <c r="AJ45" s="331"/>
      <c r="AK45" s="331"/>
      <c r="AL45" s="331"/>
      <c r="AM45" s="331"/>
      <c r="AN45" s="331"/>
      <c r="AO45" s="331"/>
      <c r="AP45" s="331"/>
      <c r="AQ45" s="331"/>
      <c r="AR45" s="331"/>
      <c r="AS45" s="331"/>
      <c r="AT45" s="327"/>
      <c r="AU45" s="329"/>
    </row>
    <row r="46" spans="1:47" s="18" customFormat="1" ht="86.45" customHeight="1">
      <c r="A46" s="27">
        <v>4</v>
      </c>
      <c r="B46" s="270" t="s">
        <v>86</v>
      </c>
      <c r="C46" s="270"/>
      <c r="D46" s="270"/>
      <c r="E46" s="270"/>
      <c r="F46" s="31"/>
      <c r="G46" s="32"/>
      <c r="H46" s="38"/>
      <c r="I46" s="32"/>
      <c r="J46" s="35"/>
      <c r="K46" s="35"/>
      <c r="L46" s="66"/>
      <c r="M46" s="66"/>
      <c r="N46" s="67"/>
      <c r="O46" s="68"/>
      <c r="P46" s="34"/>
      <c r="Q46" s="34"/>
      <c r="R46" s="34"/>
      <c r="S46" s="34"/>
      <c r="T46" s="228"/>
      <c r="U46" s="204"/>
      <c r="V46" s="204"/>
      <c r="W46" s="204"/>
      <c r="X46" s="204"/>
      <c r="Y46" s="204"/>
      <c r="Z46" s="205"/>
      <c r="AA46" s="206"/>
      <c r="AB46" s="206"/>
      <c r="AC46" s="206"/>
      <c r="AD46" s="206"/>
      <c r="AE46" s="206"/>
      <c r="AF46" s="205"/>
      <c r="AG46" s="205"/>
      <c r="AH46" s="205"/>
      <c r="AI46" s="205"/>
      <c r="AJ46" s="205"/>
      <c r="AK46" s="205"/>
      <c r="AL46" s="205"/>
      <c r="AM46" s="205"/>
      <c r="AN46" s="205"/>
      <c r="AO46" s="205"/>
      <c r="AP46" s="205"/>
      <c r="AQ46" s="205"/>
      <c r="AR46" s="205"/>
      <c r="AS46" s="205"/>
      <c r="AT46" s="207"/>
      <c r="AU46" s="208"/>
    </row>
    <row r="47" spans="1:47" ht="136.5" customHeight="1">
      <c r="A47" s="338"/>
      <c r="B47" s="338">
        <v>4.0999999999999996</v>
      </c>
      <c r="C47" s="358" t="s">
        <v>87</v>
      </c>
      <c r="D47" s="277" t="s">
        <v>88</v>
      </c>
      <c r="E47" s="281" t="s">
        <v>89</v>
      </c>
      <c r="F47" s="21">
        <v>39</v>
      </c>
      <c r="G47" s="261" t="s">
        <v>218</v>
      </c>
      <c r="H47" s="41">
        <v>1</v>
      </c>
      <c r="I47" s="175" t="s">
        <v>223</v>
      </c>
      <c r="J47" s="265" t="s">
        <v>27</v>
      </c>
      <c r="K47" s="52" t="s">
        <v>33</v>
      </c>
      <c r="L47" s="179" t="s">
        <v>147</v>
      </c>
      <c r="M47" s="53" t="s">
        <v>179</v>
      </c>
      <c r="N47" s="50">
        <v>44564</v>
      </c>
      <c r="O47" s="50">
        <v>44586</v>
      </c>
      <c r="P47" s="222">
        <v>1</v>
      </c>
      <c r="Q47" s="222" t="s">
        <v>303</v>
      </c>
      <c r="R47" s="222" t="s">
        <v>303</v>
      </c>
      <c r="S47" s="222" t="s">
        <v>303</v>
      </c>
      <c r="T47" s="11"/>
      <c r="U47" s="221">
        <f t="shared" ref="U47:U78" si="48">IF(AND(Z47&gt;=80%),1,0)</f>
        <v>0</v>
      </c>
      <c r="V47" s="9">
        <f t="shared" ref="V47:V78" si="49">IF(AND(Z47&gt;=70%, Z47&lt;=79.99%),1,0)</f>
        <v>0</v>
      </c>
      <c r="W47" s="9">
        <f t="shared" ref="W47:W78" si="50">IF(AND(Z47&gt;=60%, Z47&lt;=69.99%),1,0)</f>
        <v>0</v>
      </c>
      <c r="X47" s="9">
        <f t="shared" ref="X47:X78" si="51">IF(AND(Z47&gt;=40%, Z47&lt;=59.99%),1,0)</f>
        <v>0</v>
      </c>
      <c r="Y47" s="9">
        <f t="shared" ref="Y47:Y78" si="52">IF(AND(Z47&gt;=0%, Z47&lt;=39.99%),1,0)</f>
        <v>1</v>
      </c>
      <c r="Z47" s="92">
        <v>0</v>
      </c>
      <c r="AA47" s="93">
        <f t="shared" si="5"/>
        <v>0</v>
      </c>
      <c r="AB47" s="93">
        <f t="shared" si="6"/>
        <v>0</v>
      </c>
      <c r="AC47" s="93">
        <f t="shared" si="7"/>
        <v>0</v>
      </c>
      <c r="AD47" s="93">
        <f t="shared" si="8"/>
        <v>0</v>
      </c>
      <c r="AE47" s="93">
        <f t="shared" si="9"/>
        <v>1</v>
      </c>
      <c r="AF47" s="92">
        <v>0</v>
      </c>
      <c r="AG47" s="93">
        <f t="shared" si="17"/>
        <v>0</v>
      </c>
      <c r="AH47" s="93">
        <f t="shared" si="18"/>
        <v>0</v>
      </c>
      <c r="AI47" s="93">
        <f t="shared" si="19"/>
        <v>0</v>
      </c>
      <c r="AJ47" s="93">
        <f t="shared" si="20"/>
        <v>0</v>
      </c>
      <c r="AK47" s="93">
        <f t="shared" si="21"/>
        <v>1</v>
      </c>
      <c r="AL47" s="92">
        <v>0</v>
      </c>
      <c r="AM47" s="93">
        <f t="shared" si="10"/>
        <v>0</v>
      </c>
      <c r="AN47" s="93">
        <f t="shared" si="11"/>
        <v>0</v>
      </c>
      <c r="AO47" s="93">
        <f t="shared" si="12"/>
        <v>0</v>
      </c>
      <c r="AP47" s="93">
        <f t="shared" si="13"/>
        <v>0</v>
      </c>
      <c r="AQ47" s="93">
        <f t="shared" si="14"/>
        <v>1</v>
      </c>
      <c r="AR47" s="92">
        <v>0</v>
      </c>
      <c r="AS47" s="92">
        <f>Z47</f>
        <v>0</v>
      </c>
      <c r="AT47" s="201"/>
      <c r="AU47" s="202"/>
    </row>
    <row r="48" spans="1:47" ht="120" customHeight="1">
      <c r="A48" s="338"/>
      <c r="B48" s="338"/>
      <c r="C48" s="358"/>
      <c r="D48" s="278"/>
      <c r="E48" s="282"/>
      <c r="F48" s="21">
        <v>40</v>
      </c>
      <c r="G48" s="268"/>
      <c r="H48" s="41">
        <v>4</v>
      </c>
      <c r="I48" s="175" t="s">
        <v>221</v>
      </c>
      <c r="J48" s="269"/>
      <c r="K48" s="52" t="s">
        <v>85</v>
      </c>
      <c r="L48" s="179" t="s">
        <v>222</v>
      </c>
      <c r="M48" s="53" t="s">
        <v>179</v>
      </c>
      <c r="N48" s="50">
        <v>44564</v>
      </c>
      <c r="O48" s="50">
        <v>44196</v>
      </c>
      <c r="P48" s="222">
        <v>0.25</v>
      </c>
      <c r="Q48" s="222">
        <v>0.25</v>
      </c>
      <c r="R48" s="222">
        <v>0.25</v>
      </c>
      <c r="S48" s="222">
        <v>0.25</v>
      </c>
      <c r="T48" s="11"/>
      <c r="U48" s="221">
        <f t="shared" si="48"/>
        <v>0</v>
      </c>
      <c r="V48" s="9">
        <f t="shared" si="49"/>
        <v>0</v>
      </c>
      <c r="W48" s="9">
        <f t="shared" si="50"/>
        <v>0</v>
      </c>
      <c r="X48" s="9">
        <f t="shared" si="51"/>
        <v>0</v>
      </c>
      <c r="Y48" s="9">
        <f t="shared" si="52"/>
        <v>1</v>
      </c>
      <c r="Z48" s="92">
        <v>0</v>
      </c>
      <c r="AA48" s="93">
        <f t="shared" si="5"/>
        <v>0</v>
      </c>
      <c r="AB48" s="93">
        <f t="shared" si="6"/>
        <v>0</v>
      </c>
      <c r="AC48" s="93">
        <f t="shared" si="7"/>
        <v>0</v>
      </c>
      <c r="AD48" s="93">
        <f t="shared" si="8"/>
        <v>0</v>
      </c>
      <c r="AE48" s="93">
        <f t="shared" si="9"/>
        <v>1</v>
      </c>
      <c r="AF48" s="92">
        <v>0</v>
      </c>
      <c r="AG48" s="93">
        <f t="shared" si="17"/>
        <v>0</v>
      </c>
      <c r="AH48" s="93">
        <f t="shared" si="18"/>
        <v>0</v>
      </c>
      <c r="AI48" s="93">
        <f t="shared" si="19"/>
        <v>0</v>
      </c>
      <c r="AJ48" s="93">
        <f t="shared" si="20"/>
        <v>0</v>
      </c>
      <c r="AK48" s="93">
        <f t="shared" si="21"/>
        <v>1</v>
      </c>
      <c r="AL48" s="92">
        <v>0</v>
      </c>
      <c r="AM48" s="93">
        <f t="shared" si="10"/>
        <v>0</v>
      </c>
      <c r="AN48" s="93">
        <f t="shared" si="11"/>
        <v>0</v>
      </c>
      <c r="AO48" s="93">
        <f t="shared" si="12"/>
        <v>0</v>
      </c>
      <c r="AP48" s="93">
        <f t="shared" si="13"/>
        <v>0</v>
      </c>
      <c r="AQ48" s="93">
        <f t="shared" si="14"/>
        <v>1</v>
      </c>
      <c r="AR48" s="92">
        <v>0</v>
      </c>
      <c r="AS48" s="92">
        <f t="shared" si="15"/>
        <v>0</v>
      </c>
      <c r="AT48" s="201"/>
      <c r="AU48" s="202"/>
    </row>
    <row r="49" spans="1:47" ht="402" customHeight="1">
      <c r="A49" s="338"/>
      <c r="B49" s="338"/>
      <c r="C49" s="358"/>
      <c r="D49" s="278"/>
      <c r="E49" s="282"/>
      <c r="F49" s="21">
        <v>41</v>
      </c>
      <c r="G49" s="45" t="s">
        <v>170</v>
      </c>
      <c r="H49" s="101">
        <v>1</v>
      </c>
      <c r="I49" s="179" t="s">
        <v>224</v>
      </c>
      <c r="J49" s="51" t="s">
        <v>27</v>
      </c>
      <c r="K49" s="52" t="s">
        <v>33</v>
      </c>
      <c r="L49" s="179" t="s">
        <v>225</v>
      </c>
      <c r="M49" s="53" t="s">
        <v>226</v>
      </c>
      <c r="N49" s="50">
        <v>44564</v>
      </c>
      <c r="O49" s="50">
        <v>44742</v>
      </c>
      <c r="P49" s="222">
        <v>0.6</v>
      </c>
      <c r="Q49" s="222">
        <v>0.4</v>
      </c>
      <c r="R49" s="222" t="s">
        <v>303</v>
      </c>
      <c r="S49" s="222" t="s">
        <v>303</v>
      </c>
      <c r="T49" s="11"/>
      <c r="U49" s="221">
        <f t="shared" si="48"/>
        <v>0</v>
      </c>
      <c r="V49" s="9">
        <f t="shared" si="49"/>
        <v>0</v>
      </c>
      <c r="W49" s="9">
        <f t="shared" si="50"/>
        <v>0</v>
      </c>
      <c r="X49" s="9">
        <f t="shared" si="51"/>
        <v>0</v>
      </c>
      <c r="Y49" s="9">
        <f t="shared" si="52"/>
        <v>1</v>
      </c>
      <c r="Z49" s="92">
        <v>0</v>
      </c>
      <c r="AA49" s="93">
        <f t="shared" si="5"/>
        <v>0</v>
      </c>
      <c r="AB49" s="93">
        <f t="shared" si="6"/>
        <v>0</v>
      </c>
      <c r="AC49" s="93">
        <f t="shared" si="7"/>
        <v>0</v>
      </c>
      <c r="AD49" s="93">
        <f t="shared" si="8"/>
        <v>0</v>
      </c>
      <c r="AE49" s="93">
        <f t="shared" si="9"/>
        <v>1</v>
      </c>
      <c r="AF49" s="92">
        <v>0</v>
      </c>
      <c r="AG49" s="93">
        <f t="shared" si="17"/>
        <v>0</v>
      </c>
      <c r="AH49" s="93">
        <f t="shared" si="18"/>
        <v>0</v>
      </c>
      <c r="AI49" s="93">
        <f t="shared" si="19"/>
        <v>0</v>
      </c>
      <c r="AJ49" s="93">
        <f t="shared" si="20"/>
        <v>0</v>
      </c>
      <c r="AK49" s="93">
        <f t="shared" si="21"/>
        <v>1</v>
      </c>
      <c r="AL49" s="92">
        <v>0</v>
      </c>
      <c r="AM49" s="93">
        <f t="shared" si="10"/>
        <v>0</v>
      </c>
      <c r="AN49" s="93">
        <f t="shared" si="11"/>
        <v>0</v>
      </c>
      <c r="AO49" s="93">
        <f t="shared" si="12"/>
        <v>0</v>
      </c>
      <c r="AP49" s="93">
        <f t="shared" si="13"/>
        <v>0</v>
      </c>
      <c r="AQ49" s="93">
        <f t="shared" si="14"/>
        <v>1</v>
      </c>
      <c r="AR49" s="92">
        <v>0</v>
      </c>
      <c r="AS49" s="92">
        <f>+(Z49+AF49)/2</f>
        <v>0</v>
      </c>
      <c r="AT49" s="201"/>
      <c r="AU49" s="202"/>
    </row>
    <row r="50" spans="1:47" ht="118.5" customHeight="1">
      <c r="A50" s="338"/>
      <c r="B50" s="338"/>
      <c r="C50" s="358"/>
      <c r="D50" s="278"/>
      <c r="E50" s="282"/>
      <c r="F50" s="21">
        <v>42</v>
      </c>
      <c r="G50" s="45" t="s">
        <v>359</v>
      </c>
      <c r="H50" s="101">
        <v>1</v>
      </c>
      <c r="I50" s="179" t="s">
        <v>97</v>
      </c>
      <c r="J50" s="51" t="s">
        <v>27</v>
      </c>
      <c r="K50" s="52" t="s">
        <v>33</v>
      </c>
      <c r="L50" s="179" t="s">
        <v>229</v>
      </c>
      <c r="M50" s="53" t="s">
        <v>227</v>
      </c>
      <c r="N50" s="50">
        <v>44564</v>
      </c>
      <c r="O50" s="50">
        <v>44711</v>
      </c>
      <c r="P50" s="222">
        <v>0.7</v>
      </c>
      <c r="Q50" s="222">
        <v>0.3</v>
      </c>
      <c r="R50" s="222" t="s">
        <v>303</v>
      </c>
      <c r="S50" s="222" t="s">
        <v>303</v>
      </c>
      <c r="T50" s="11"/>
      <c r="U50" s="221">
        <f t="shared" si="48"/>
        <v>0</v>
      </c>
      <c r="V50" s="9">
        <f t="shared" si="49"/>
        <v>0</v>
      </c>
      <c r="W50" s="9">
        <f t="shared" si="50"/>
        <v>0</v>
      </c>
      <c r="X50" s="9">
        <f t="shared" si="51"/>
        <v>0</v>
      </c>
      <c r="Y50" s="9">
        <f t="shared" si="52"/>
        <v>1</v>
      </c>
      <c r="Z50" s="92">
        <v>0</v>
      </c>
      <c r="AA50" s="93">
        <f t="shared" si="5"/>
        <v>0</v>
      </c>
      <c r="AB50" s="93">
        <f t="shared" si="6"/>
        <v>0</v>
      </c>
      <c r="AC50" s="93">
        <f t="shared" si="7"/>
        <v>0</v>
      </c>
      <c r="AD50" s="93">
        <f t="shared" si="8"/>
        <v>0</v>
      </c>
      <c r="AE50" s="93">
        <f t="shared" si="9"/>
        <v>1</v>
      </c>
      <c r="AF50" s="92">
        <v>0</v>
      </c>
      <c r="AG50" s="93">
        <f t="shared" si="17"/>
        <v>0</v>
      </c>
      <c r="AH50" s="93">
        <f t="shared" si="18"/>
        <v>0</v>
      </c>
      <c r="AI50" s="93">
        <f t="shared" si="19"/>
        <v>0</v>
      </c>
      <c r="AJ50" s="93">
        <f t="shared" si="20"/>
        <v>0</v>
      </c>
      <c r="AK50" s="93">
        <f t="shared" si="21"/>
        <v>1</v>
      </c>
      <c r="AL50" s="92">
        <v>0</v>
      </c>
      <c r="AM50" s="93">
        <f t="shared" si="10"/>
        <v>0</v>
      </c>
      <c r="AN50" s="93">
        <f t="shared" si="11"/>
        <v>0</v>
      </c>
      <c r="AO50" s="93">
        <f t="shared" si="12"/>
        <v>0</v>
      </c>
      <c r="AP50" s="93">
        <f t="shared" si="13"/>
        <v>0</v>
      </c>
      <c r="AQ50" s="93">
        <f t="shared" si="14"/>
        <v>1</v>
      </c>
      <c r="AR50" s="92">
        <v>0</v>
      </c>
      <c r="AS50" s="92">
        <f>+(Z50+AF50)/2</f>
        <v>0</v>
      </c>
      <c r="AT50" s="201"/>
      <c r="AU50" s="202"/>
    </row>
    <row r="51" spans="1:47" ht="207" customHeight="1">
      <c r="A51" s="338"/>
      <c r="B51" s="338"/>
      <c r="C51" s="358"/>
      <c r="D51" s="278"/>
      <c r="E51" s="282"/>
      <c r="F51" s="21">
        <v>43</v>
      </c>
      <c r="G51" s="45" t="s">
        <v>360</v>
      </c>
      <c r="H51" s="101">
        <v>1</v>
      </c>
      <c r="I51" s="179" t="s">
        <v>228</v>
      </c>
      <c r="J51" s="51" t="s">
        <v>27</v>
      </c>
      <c r="K51" s="52" t="s">
        <v>33</v>
      </c>
      <c r="L51" s="179" t="s">
        <v>361</v>
      </c>
      <c r="M51" s="53" t="s">
        <v>227</v>
      </c>
      <c r="N51" s="50">
        <v>44564</v>
      </c>
      <c r="O51" s="50">
        <v>44742</v>
      </c>
      <c r="P51" s="222">
        <v>0.5</v>
      </c>
      <c r="Q51" s="222">
        <v>0.5</v>
      </c>
      <c r="R51" s="222" t="s">
        <v>303</v>
      </c>
      <c r="S51" s="222" t="s">
        <v>303</v>
      </c>
      <c r="T51" s="11"/>
      <c r="U51" s="221">
        <f t="shared" si="48"/>
        <v>0</v>
      </c>
      <c r="V51" s="9">
        <f t="shared" si="49"/>
        <v>0</v>
      </c>
      <c r="W51" s="9">
        <f t="shared" si="50"/>
        <v>0</v>
      </c>
      <c r="X51" s="9">
        <f t="shared" si="51"/>
        <v>0</v>
      </c>
      <c r="Y51" s="9">
        <f t="shared" si="52"/>
        <v>1</v>
      </c>
      <c r="Z51" s="92">
        <v>0</v>
      </c>
      <c r="AA51" s="93">
        <f t="shared" si="5"/>
        <v>0</v>
      </c>
      <c r="AB51" s="93">
        <f t="shared" si="6"/>
        <v>0</v>
      </c>
      <c r="AC51" s="93">
        <f t="shared" si="7"/>
        <v>0</v>
      </c>
      <c r="AD51" s="93">
        <f t="shared" si="8"/>
        <v>0</v>
      </c>
      <c r="AE51" s="93">
        <f t="shared" si="9"/>
        <v>1</v>
      </c>
      <c r="AF51" s="92">
        <v>0</v>
      </c>
      <c r="AG51" s="93">
        <f t="shared" si="17"/>
        <v>0</v>
      </c>
      <c r="AH51" s="93">
        <f t="shared" si="18"/>
        <v>0</v>
      </c>
      <c r="AI51" s="93">
        <f t="shared" si="19"/>
        <v>0</v>
      </c>
      <c r="AJ51" s="93">
        <f t="shared" si="20"/>
        <v>0</v>
      </c>
      <c r="AK51" s="93">
        <f t="shared" si="21"/>
        <v>1</v>
      </c>
      <c r="AL51" s="92">
        <v>0</v>
      </c>
      <c r="AM51" s="93">
        <f t="shared" si="10"/>
        <v>0</v>
      </c>
      <c r="AN51" s="93">
        <f t="shared" si="11"/>
        <v>0</v>
      </c>
      <c r="AO51" s="93">
        <f t="shared" si="12"/>
        <v>0</v>
      </c>
      <c r="AP51" s="93">
        <f t="shared" si="13"/>
        <v>0</v>
      </c>
      <c r="AQ51" s="93">
        <f t="shared" si="14"/>
        <v>1</v>
      </c>
      <c r="AR51" s="92">
        <v>0</v>
      </c>
      <c r="AS51" s="92">
        <f>+(Z51+AF51)/2</f>
        <v>0</v>
      </c>
      <c r="AT51" s="201"/>
      <c r="AU51" s="202"/>
    </row>
    <row r="52" spans="1:47" ht="94.5" customHeight="1">
      <c r="A52" s="338"/>
      <c r="B52" s="338"/>
      <c r="C52" s="358"/>
      <c r="D52" s="278"/>
      <c r="E52" s="282"/>
      <c r="F52" s="21">
        <v>44</v>
      </c>
      <c r="G52" s="359" t="s">
        <v>362</v>
      </c>
      <c r="H52" s="98">
        <v>1</v>
      </c>
      <c r="I52" s="179" t="s">
        <v>219</v>
      </c>
      <c r="J52" s="265" t="s">
        <v>27</v>
      </c>
      <c r="K52" s="52" t="s">
        <v>145</v>
      </c>
      <c r="L52" s="179" t="s">
        <v>220</v>
      </c>
      <c r="M52" s="53" t="s">
        <v>252</v>
      </c>
      <c r="N52" s="50">
        <v>44564</v>
      </c>
      <c r="O52" s="50">
        <v>44711</v>
      </c>
      <c r="P52" s="222">
        <v>0.7</v>
      </c>
      <c r="Q52" s="222">
        <v>0.3</v>
      </c>
      <c r="R52" s="222" t="s">
        <v>303</v>
      </c>
      <c r="S52" s="222" t="s">
        <v>303</v>
      </c>
      <c r="T52" s="11"/>
      <c r="U52" s="9">
        <f t="shared" si="48"/>
        <v>0</v>
      </c>
      <c r="V52" s="9">
        <f t="shared" si="49"/>
        <v>0</v>
      </c>
      <c r="W52" s="9">
        <f t="shared" si="50"/>
        <v>0</v>
      </c>
      <c r="X52" s="9">
        <f t="shared" si="51"/>
        <v>0</v>
      </c>
      <c r="Y52" s="9">
        <f t="shared" si="52"/>
        <v>1</v>
      </c>
      <c r="Z52" s="92">
        <v>0</v>
      </c>
      <c r="AA52" s="93">
        <f t="shared" si="5"/>
        <v>0</v>
      </c>
      <c r="AB52" s="93">
        <f t="shared" si="6"/>
        <v>0</v>
      </c>
      <c r="AC52" s="93">
        <f t="shared" si="7"/>
        <v>0</v>
      </c>
      <c r="AD52" s="93">
        <f t="shared" si="8"/>
        <v>0</v>
      </c>
      <c r="AE52" s="93">
        <f t="shared" si="9"/>
        <v>1</v>
      </c>
      <c r="AF52" s="92">
        <v>0</v>
      </c>
      <c r="AG52" s="93">
        <f t="shared" si="17"/>
        <v>0</v>
      </c>
      <c r="AH52" s="93">
        <f t="shared" si="18"/>
        <v>0</v>
      </c>
      <c r="AI52" s="93">
        <f t="shared" si="19"/>
        <v>0</v>
      </c>
      <c r="AJ52" s="93">
        <f t="shared" si="20"/>
        <v>0</v>
      </c>
      <c r="AK52" s="93">
        <f t="shared" si="21"/>
        <v>1</v>
      </c>
      <c r="AL52" s="92">
        <v>0</v>
      </c>
      <c r="AM52" s="93">
        <f t="shared" si="10"/>
        <v>0</v>
      </c>
      <c r="AN52" s="93">
        <f t="shared" si="11"/>
        <v>0</v>
      </c>
      <c r="AO52" s="93">
        <f t="shared" si="12"/>
        <v>0</v>
      </c>
      <c r="AP52" s="93">
        <f t="shared" si="13"/>
        <v>0</v>
      </c>
      <c r="AQ52" s="93">
        <f t="shared" si="14"/>
        <v>1</v>
      </c>
      <c r="AR52" s="92">
        <v>0</v>
      </c>
      <c r="AS52" s="92">
        <f>+(Z52+AF52)/2</f>
        <v>0</v>
      </c>
      <c r="AT52" s="201"/>
      <c r="AU52" s="202"/>
    </row>
    <row r="53" spans="1:47" ht="220.5" customHeight="1">
      <c r="A53" s="338"/>
      <c r="B53" s="338"/>
      <c r="C53" s="358"/>
      <c r="D53" s="278"/>
      <c r="E53" s="282"/>
      <c r="F53" s="21">
        <v>45</v>
      </c>
      <c r="G53" s="360"/>
      <c r="H53" s="115">
        <v>1</v>
      </c>
      <c r="I53" s="180" t="s">
        <v>307</v>
      </c>
      <c r="J53" s="269"/>
      <c r="K53" s="239" t="s">
        <v>37</v>
      </c>
      <c r="L53" s="179" t="s">
        <v>400</v>
      </c>
      <c r="M53" s="53" t="s">
        <v>308</v>
      </c>
      <c r="N53" s="50">
        <v>44564</v>
      </c>
      <c r="O53" s="50">
        <v>44926</v>
      </c>
      <c r="P53" s="222" t="s">
        <v>303</v>
      </c>
      <c r="Q53" s="222">
        <v>0.34</v>
      </c>
      <c r="R53" s="222">
        <v>0.33</v>
      </c>
      <c r="S53" s="222">
        <v>0.33</v>
      </c>
      <c r="T53" s="216"/>
      <c r="U53" s="223"/>
      <c r="V53" s="9">
        <f t="shared" si="49"/>
        <v>0</v>
      </c>
      <c r="W53" s="9">
        <f t="shared" si="50"/>
        <v>0</v>
      </c>
      <c r="X53" s="9">
        <f t="shared" si="51"/>
        <v>0</v>
      </c>
      <c r="Y53" s="9">
        <f t="shared" si="52"/>
        <v>1</v>
      </c>
      <c r="Z53" s="92">
        <v>0</v>
      </c>
      <c r="AA53" s="93">
        <f t="shared" si="5"/>
        <v>0</v>
      </c>
      <c r="AB53" s="93">
        <f t="shared" si="6"/>
        <v>0</v>
      </c>
      <c r="AC53" s="93">
        <f t="shared" si="7"/>
        <v>0</v>
      </c>
      <c r="AD53" s="93">
        <f t="shared" si="8"/>
        <v>0</v>
      </c>
      <c r="AE53" s="93">
        <f t="shared" si="9"/>
        <v>1</v>
      </c>
      <c r="AF53" s="92">
        <v>0</v>
      </c>
      <c r="AG53" s="93">
        <f t="shared" si="17"/>
        <v>0</v>
      </c>
      <c r="AH53" s="93">
        <f t="shared" si="18"/>
        <v>0</v>
      </c>
      <c r="AI53" s="93">
        <f t="shared" si="19"/>
        <v>0</v>
      </c>
      <c r="AJ53" s="93">
        <f t="shared" si="20"/>
        <v>0</v>
      </c>
      <c r="AK53" s="93">
        <f t="shared" si="21"/>
        <v>1</v>
      </c>
      <c r="AL53" s="92">
        <v>0</v>
      </c>
      <c r="AM53" s="93">
        <f t="shared" si="10"/>
        <v>0</v>
      </c>
      <c r="AN53" s="93">
        <f t="shared" si="11"/>
        <v>0</v>
      </c>
      <c r="AO53" s="93">
        <f t="shared" si="12"/>
        <v>0</v>
      </c>
      <c r="AP53" s="93">
        <f t="shared" si="13"/>
        <v>0</v>
      </c>
      <c r="AQ53" s="93">
        <f t="shared" si="14"/>
        <v>1</v>
      </c>
      <c r="AR53" s="92">
        <v>0</v>
      </c>
      <c r="AS53" s="92">
        <f t="shared" si="15"/>
        <v>0</v>
      </c>
      <c r="AT53" s="216"/>
      <c r="AU53" s="216"/>
    </row>
    <row r="54" spans="1:47" ht="93.75" customHeight="1">
      <c r="A54" s="338"/>
      <c r="B54" s="338"/>
      <c r="C54" s="358"/>
      <c r="D54" s="278"/>
      <c r="E54" s="282"/>
      <c r="F54" s="173">
        <v>46</v>
      </c>
      <c r="G54" s="261" t="s">
        <v>96</v>
      </c>
      <c r="H54" s="114">
        <v>1</v>
      </c>
      <c r="I54" s="175" t="s">
        <v>231</v>
      </c>
      <c r="J54" s="265" t="s">
        <v>27</v>
      </c>
      <c r="K54" s="159" t="s">
        <v>140</v>
      </c>
      <c r="L54" s="180" t="s">
        <v>363</v>
      </c>
      <c r="M54" s="267" t="s">
        <v>217</v>
      </c>
      <c r="N54" s="171">
        <v>44564</v>
      </c>
      <c r="O54" s="171">
        <v>44711</v>
      </c>
      <c r="P54" s="222">
        <v>0.7</v>
      </c>
      <c r="Q54" s="222">
        <v>0.3</v>
      </c>
      <c r="R54" s="222" t="s">
        <v>303</v>
      </c>
      <c r="S54" s="222" t="s">
        <v>303</v>
      </c>
      <c r="T54" s="11"/>
      <c r="U54" s="9">
        <f t="shared" si="48"/>
        <v>0</v>
      </c>
      <c r="V54" s="9">
        <f t="shared" si="49"/>
        <v>0</v>
      </c>
      <c r="W54" s="9">
        <f t="shared" si="50"/>
        <v>0</v>
      </c>
      <c r="X54" s="9">
        <f t="shared" si="51"/>
        <v>0</v>
      </c>
      <c r="Y54" s="224">
        <f t="shared" si="52"/>
        <v>1</v>
      </c>
      <c r="Z54" s="92">
        <v>0</v>
      </c>
      <c r="AA54" s="93">
        <f t="shared" si="5"/>
        <v>0</v>
      </c>
      <c r="AB54" s="93">
        <f t="shared" si="6"/>
        <v>0</v>
      </c>
      <c r="AC54" s="93">
        <f t="shared" si="7"/>
        <v>0</v>
      </c>
      <c r="AD54" s="93">
        <f t="shared" si="8"/>
        <v>0</v>
      </c>
      <c r="AE54" s="93">
        <f t="shared" si="9"/>
        <v>1</v>
      </c>
      <c r="AF54" s="92">
        <v>0</v>
      </c>
      <c r="AG54" s="93">
        <f t="shared" si="17"/>
        <v>0</v>
      </c>
      <c r="AH54" s="93">
        <f t="shared" si="18"/>
        <v>0</v>
      </c>
      <c r="AI54" s="93">
        <f t="shared" si="19"/>
        <v>0</v>
      </c>
      <c r="AJ54" s="93">
        <f t="shared" si="20"/>
        <v>0</v>
      </c>
      <c r="AK54" s="93">
        <f t="shared" si="21"/>
        <v>1</v>
      </c>
      <c r="AL54" s="92">
        <v>0</v>
      </c>
      <c r="AM54" s="93">
        <f t="shared" si="10"/>
        <v>0</v>
      </c>
      <c r="AN54" s="93">
        <f t="shared" si="11"/>
        <v>0</v>
      </c>
      <c r="AO54" s="93">
        <f t="shared" si="12"/>
        <v>0</v>
      </c>
      <c r="AP54" s="93">
        <f t="shared" si="13"/>
        <v>0</v>
      </c>
      <c r="AQ54" s="93">
        <f t="shared" si="14"/>
        <v>1</v>
      </c>
      <c r="AR54" s="92">
        <v>0</v>
      </c>
      <c r="AS54" s="92">
        <f>+(Z54+AF54)/2</f>
        <v>0</v>
      </c>
      <c r="AT54" s="201"/>
      <c r="AU54" s="201"/>
    </row>
    <row r="55" spans="1:47" ht="103.5" customHeight="1">
      <c r="A55" s="338"/>
      <c r="B55" s="338"/>
      <c r="C55" s="358"/>
      <c r="D55" s="278"/>
      <c r="E55" s="282"/>
      <c r="F55" s="21">
        <v>47</v>
      </c>
      <c r="G55" s="268"/>
      <c r="H55" s="41">
        <v>3</v>
      </c>
      <c r="I55" s="175" t="s">
        <v>230</v>
      </c>
      <c r="J55" s="269"/>
      <c r="K55" s="159" t="s">
        <v>37</v>
      </c>
      <c r="L55" s="180" t="s">
        <v>413</v>
      </c>
      <c r="M55" s="268"/>
      <c r="N55" s="171">
        <v>44564</v>
      </c>
      <c r="O55" s="171">
        <v>44926</v>
      </c>
      <c r="P55" s="222">
        <v>0.25</v>
      </c>
      <c r="Q55" s="222">
        <v>0.25</v>
      </c>
      <c r="R55" s="222">
        <v>0.25</v>
      </c>
      <c r="S55" s="222">
        <v>0.25</v>
      </c>
      <c r="T55" s="11"/>
      <c r="U55" s="9">
        <f t="shared" si="48"/>
        <v>0</v>
      </c>
      <c r="V55" s="9">
        <f t="shared" si="49"/>
        <v>0</v>
      </c>
      <c r="W55" s="9">
        <f t="shared" si="50"/>
        <v>0</v>
      </c>
      <c r="X55" s="9">
        <f t="shared" si="51"/>
        <v>0</v>
      </c>
      <c r="Y55" s="224">
        <f t="shared" si="52"/>
        <v>1</v>
      </c>
      <c r="Z55" s="92">
        <v>0</v>
      </c>
      <c r="AA55" s="93">
        <f t="shared" si="5"/>
        <v>0</v>
      </c>
      <c r="AB55" s="93">
        <f t="shared" si="6"/>
        <v>0</v>
      </c>
      <c r="AC55" s="93">
        <f t="shared" si="7"/>
        <v>0</v>
      </c>
      <c r="AD55" s="93">
        <f t="shared" si="8"/>
        <v>0</v>
      </c>
      <c r="AE55" s="93">
        <f t="shared" si="9"/>
        <v>1</v>
      </c>
      <c r="AF55" s="92">
        <v>0</v>
      </c>
      <c r="AG55" s="93">
        <f t="shared" si="17"/>
        <v>0</v>
      </c>
      <c r="AH55" s="93">
        <f t="shared" si="18"/>
        <v>0</v>
      </c>
      <c r="AI55" s="93">
        <f t="shared" si="19"/>
        <v>0</v>
      </c>
      <c r="AJ55" s="93">
        <f t="shared" si="20"/>
        <v>0</v>
      </c>
      <c r="AK55" s="93">
        <f t="shared" si="21"/>
        <v>1</v>
      </c>
      <c r="AL55" s="92">
        <v>0</v>
      </c>
      <c r="AM55" s="93">
        <f t="shared" si="10"/>
        <v>0</v>
      </c>
      <c r="AN55" s="93">
        <f t="shared" si="11"/>
        <v>0</v>
      </c>
      <c r="AO55" s="93">
        <f t="shared" si="12"/>
        <v>0</v>
      </c>
      <c r="AP55" s="93">
        <f t="shared" si="13"/>
        <v>0</v>
      </c>
      <c r="AQ55" s="93">
        <f t="shared" si="14"/>
        <v>1</v>
      </c>
      <c r="AR55" s="92">
        <v>0</v>
      </c>
      <c r="AS55" s="92">
        <f t="shared" si="15"/>
        <v>0</v>
      </c>
      <c r="AT55" s="201"/>
      <c r="AU55" s="201"/>
    </row>
    <row r="56" spans="1:47" ht="104.25" customHeight="1">
      <c r="A56" s="338"/>
      <c r="B56" s="338"/>
      <c r="C56" s="358"/>
      <c r="D56" s="278"/>
      <c r="E56" s="282"/>
      <c r="F56" s="21">
        <v>48</v>
      </c>
      <c r="G56" s="45" t="s">
        <v>90</v>
      </c>
      <c r="H56" s="41">
        <v>1</v>
      </c>
      <c r="I56" s="175" t="s">
        <v>91</v>
      </c>
      <c r="J56" s="51" t="s">
        <v>27</v>
      </c>
      <c r="K56" s="52" t="s">
        <v>33</v>
      </c>
      <c r="L56" s="179" t="s">
        <v>92</v>
      </c>
      <c r="M56" s="53" t="s">
        <v>253</v>
      </c>
      <c r="N56" s="50">
        <v>44564</v>
      </c>
      <c r="O56" s="50">
        <v>44711</v>
      </c>
      <c r="P56" s="222">
        <v>0.3</v>
      </c>
      <c r="Q56" s="222">
        <v>0.7</v>
      </c>
      <c r="R56" s="222" t="s">
        <v>303</v>
      </c>
      <c r="S56" s="222" t="s">
        <v>303</v>
      </c>
      <c r="T56" s="11"/>
      <c r="U56" s="9">
        <f t="shared" si="48"/>
        <v>0</v>
      </c>
      <c r="V56" s="9">
        <f t="shared" si="49"/>
        <v>0</v>
      </c>
      <c r="W56" s="9">
        <f t="shared" si="50"/>
        <v>0</v>
      </c>
      <c r="X56" s="9">
        <f t="shared" si="51"/>
        <v>0</v>
      </c>
      <c r="Y56" s="9">
        <f t="shared" si="52"/>
        <v>1</v>
      </c>
      <c r="Z56" s="92">
        <v>0</v>
      </c>
      <c r="AA56" s="93">
        <f t="shared" si="5"/>
        <v>0</v>
      </c>
      <c r="AB56" s="93">
        <f t="shared" si="6"/>
        <v>0</v>
      </c>
      <c r="AC56" s="93">
        <f t="shared" si="7"/>
        <v>0</v>
      </c>
      <c r="AD56" s="93">
        <f t="shared" si="8"/>
        <v>0</v>
      </c>
      <c r="AE56" s="93">
        <f t="shared" si="9"/>
        <v>1</v>
      </c>
      <c r="AF56" s="92">
        <v>0</v>
      </c>
      <c r="AG56" s="93">
        <f t="shared" si="17"/>
        <v>0</v>
      </c>
      <c r="AH56" s="93">
        <f t="shared" si="18"/>
        <v>0</v>
      </c>
      <c r="AI56" s="93">
        <f t="shared" si="19"/>
        <v>0</v>
      </c>
      <c r="AJ56" s="93">
        <f t="shared" si="20"/>
        <v>0</v>
      </c>
      <c r="AK56" s="93">
        <f t="shared" si="21"/>
        <v>1</v>
      </c>
      <c r="AL56" s="92">
        <v>0</v>
      </c>
      <c r="AM56" s="93">
        <f t="shared" si="10"/>
        <v>0</v>
      </c>
      <c r="AN56" s="93">
        <f t="shared" si="11"/>
        <v>0</v>
      </c>
      <c r="AO56" s="93">
        <f t="shared" si="12"/>
        <v>0</v>
      </c>
      <c r="AP56" s="93">
        <f t="shared" si="13"/>
        <v>0</v>
      </c>
      <c r="AQ56" s="93">
        <f t="shared" si="14"/>
        <v>1</v>
      </c>
      <c r="AR56" s="92">
        <v>0</v>
      </c>
      <c r="AS56" s="92">
        <f>+(Z56+AF56)/2</f>
        <v>0</v>
      </c>
      <c r="AT56" s="201"/>
      <c r="AU56" s="214"/>
    </row>
    <row r="57" spans="1:47" ht="133.15" customHeight="1">
      <c r="A57" s="338"/>
      <c r="B57" s="338"/>
      <c r="C57" s="358"/>
      <c r="D57" s="278"/>
      <c r="E57" s="282"/>
      <c r="F57" s="21">
        <v>49</v>
      </c>
      <c r="G57" s="45" t="s">
        <v>93</v>
      </c>
      <c r="H57" s="41">
        <v>1</v>
      </c>
      <c r="I57" s="175" t="s">
        <v>94</v>
      </c>
      <c r="J57" s="51" t="s">
        <v>27</v>
      </c>
      <c r="K57" s="52" t="s">
        <v>32</v>
      </c>
      <c r="L57" s="179" t="s">
        <v>95</v>
      </c>
      <c r="M57" s="53" t="s">
        <v>253</v>
      </c>
      <c r="N57" s="50">
        <v>44564</v>
      </c>
      <c r="O57" s="50">
        <v>44864</v>
      </c>
      <c r="P57" s="231">
        <v>0.3</v>
      </c>
      <c r="Q57" s="231">
        <v>0.3</v>
      </c>
      <c r="R57" s="231">
        <v>0.4</v>
      </c>
      <c r="S57" s="231" t="s">
        <v>303</v>
      </c>
      <c r="T57" s="11"/>
      <c r="U57" s="9">
        <f t="shared" si="48"/>
        <v>0</v>
      </c>
      <c r="V57" s="9">
        <f t="shared" si="49"/>
        <v>0</v>
      </c>
      <c r="W57" s="9">
        <f t="shared" si="50"/>
        <v>0</v>
      </c>
      <c r="X57" s="9">
        <f t="shared" si="51"/>
        <v>0</v>
      </c>
      <c r="Y57" s="9">
        <f t="shared" si="52"/>
        <v>1</v>
      </c>
      <c r="Z57" s="92">
        <v>0</v>
      </c>
      <c r="AA57" s="93">
        <f t="shared" si="5"/>
        <v>0</v>
      </c>
      <c r="AB57" s="93">
        <f t="shared" si="6"/>
        <v>0</v>
      </c>
      <c r="AC57" s="93">
        <f t="shared" si="7"/>
        <v>0</v>
      </c>
      <c r="AD57" s="93">
        <f t="shared" si="8"/>
        <v>0</v>
      </c>
      <c r="AE57" s="93">
        <f t="shared" si="9"/>
        <v>1</v>
      </c>
      <c r="AF57" s="92">
        <v>0</v>
      </c>
      <c r="AG57" s="93">
        <f t="shared" si="17"/>
        <v>0</v>
      </c>
      <c r="AH57" s="93">
        <f t="shared" si="18"/>
        <v>0</v>
      </c>
      <c r="AI57" s="93">
        <f t="shared" si="19"/>
        <v>0</v>
      </c>
      <c r="AJ57" s="93">
        <f t="shared" si="20"/>
        <v>0</v>
      </c>
      <c r="AK57" s="93">
        <f t="shared" si="21"/>
        <v>1</v>
      </c>
      <c r="AL57" s="92">
        <v>0</v>
      </c>
      <c r="AM57" s="93">
        <f t="shared" si="10"/>
        <v>0</v>
      </c>
      <c r="AN57" s="93">
        <f t="shared" si="11"/>
        <v>0</v>
      </c>
      <c r="AO57" s="93">
        <f t="shared" si="12"/>
        <v>0</v>
      </c>
      <c r="AP57" s="93">
        <f t="shared" si="13"/>
        <v>0</v>
      </c>
      <c r="AQ57" s="93">
        <f t="shared" si="14"/>
        <v>1</v>
      </c>
      <c r="AR57" s="92">
        <v>0</v>
      </c>
      <c r="AS57" s="92">
        <f>+(Z57+AF57+AL57)/3</f>
        <v>0</v>
      </c>
      <c r="AT57" s="201"/>
      <c r="AU57" s="202"/>
    </row>
    <row r="58" spans="1:47" ht="188.25" customHeight="1">
      <c r="A58" s="338"/>
      <c r="B58" s="338"/>
      <c r="C58" s="358"/>
      <c r="D58" s="278"/>
      <c r="E58" s="282"/>
      <c r="F58" s="21">
        <v>50</v>
      </c>
      <c r="G58" s="45" t="s">
        <v>408</v>
      </c>
      <c r="H58" s="101">
        <v>1</v>
      </c>
      <c r="I58" s="179" t="s">
        <v>233</v>
      </c>
      <c r="J58" s="51" t="s">
        <v>27</v>
      </c>
      <c r="K58" s="52" t="s">
        <v>98</v>
      </c>
      <c r="L58" s="179" t="s">
        <v>232</v>
      </c>
      <c r="M58" s="53" t="s">
        <v>377</v>
      </c>
      <c r="N58" s="50">
        <v>44564</v>
      </c>
      <c r="O58" s="50">
        <v>44742</v>
      </c>
      <c r="P58" s="231">
        <v>0.3</v>
      </c>
      <c r="Q58" s="231">
        <v>0.3</v>
      </c>
      <c r="R58" s="231">
        <v>0.2</v>
      </c>
      <c r="S58" s="231">
        <v>0.2</v>
      </c>
      <c r="T58" s="11"/>
      <c r="U58" s="221">
        <f t="shared" si="48"/>
        <v>0</v>
      </c>
      <c r="V58" s="9">
        <f t="shared" si="49"/>
        <v>0</v>
      </c>
      <c r="W58" s="9">
        <f t="shared" si="50"/>
        <v>0</v>
      </c>
      <c r="X58" s="9">
        <f t="shared" si="51"/>
        <v>0</v>
      </c>
      <c r="Y58" s="9">
        <f t="shared" si="52"/>
        <v>1</v>
      </c>
      <c r="Z58" s="92">
        <v>0</v>
      </c>
      <c r="AA58" s="93">
        <f t="shared" si="5"/>
        <v>0</v>
      </c>
      <c r="AB58" s="93">
        <f t="shared" si="6"/>
        <v>0</v>
      </c>
      <c r="AC58" s="93">
        <f t="shared" si="7"/>
        <v>0</v>
      </c>
      <c r="AD58" s="93">
        <f t="shared" si="8"/>
        <v>0</v>
      </c>
      <c r="AE58" s="93">
        <f t="shared" si="9"/>
        <v>1</v>
      </c>
      <c r="AF58" s="92">
        <v>0</v>
      </c>
      <c r="AG58" s="93">
        <f t="shared" si="17"/>
        <v>0</v>
      </c>
      <c r="AH58" s="93">
        <f t="shared" si="18"/>
        <v>0</v>
      </c>
      <c r="AI58" s="93">
        <f t="shared" si="19"/>
        <v>0</v>
      </c>
      <c r="AJ58" s="93">
        <f t="shared" si="20"/>
        <v>0</v>
      </c>
      <c r="AK58" s="93">
        <f t="shared" si="21"/>
        <v>1</v>
      </c>
      <c r="AL58" s="92">
        <v>0</v>
      </c>
      <c r="AM58" s="93">
        <f t="shared" si="10"/>
        <v>0</v>
      </c>
      <c r="AN58" s="93">
        <f t="shared" si="11"/>
        <v>0</v>
      </c>
      <c r="AO58" s="93">
        <f t="shared" si="12"/>
        <v>0</v>
      </c>
      <c r="AP58" s="93">
        <f t="shared" si="13"/>
        <v>0</v>
      </c>
      <c r="AQ58" s="93">
        <f t="shared" si="14"/>
        <v>1</v>
      </c>
      <c r="AR58" s="92">
        <v>0</v>
      </c>
      <c r="AS58" s="92">
        <f t="shared" si="15"/>
        <v>0</v>
      </c>
      <c r="AT58" s="201"/>
      <c r="AU58" s="202"/>
    </row>
    <row r="59" spans="1:47" ht="88.5" customHeight="1">
      <c r="A59" s="338"/>
      <c r="B59" s="338"/>
      <c r="C59" s="358"/>
      <c r="D59" s="278"/>
      <c r="E59" s="282"/>
      <c r="F59" s="21">
        <v>51</v>
      </c>
      <c r="G59" s="151" t="s">
        <v>364</v>
      </c>
      <c r="H59" s="155">
        <v>4</v>
      </c>
      <c r="I59" s="156" t="s">
        <v>239</v>
      </c>
      <c r="J59" s="154" t="s">
        <v>26</v>
      </c>
      <c r="K59" s="108" t="s">
        <v>142</v>
      </c>
      <c r="L59" s="108" t="s">
        <v>143</v>
      </c>
      <c r="M59" s="154" t="s">
        <v>397</v>
      </c>
      <c r="N59" s="107">
        <v>44564</v>
      </c>
      <c r="O59" s="107">
        <v>44926</v>
      </c>
      <c r="P59" s="233">
        <v>0.25</v>
      </c>
      <c r="Q59" s="233">
        <v>0.25</v>
      </c>
      <c r="R59" s="233">
        <v>0.25</v>
      </c>
      <c r="S59" s="231">
        <v>0.25</v>
      </c>
      <c r="T59" s="11"/>
      <c r="U59" s="221">
        <f t="shared" si="48"/>
        <v>0</v>
      </c>
      <c r="V59" s="9">
        <f t="shared" si="49"/>
        <v>0</v>
      </c>
      <c r="W59" s="9">
        <f t="shared" si="50"/>
        <v>0</v>
      </c>
      <c r="X59" s="9">
        <f t="shared" si="51"/>
        <v>0</v>
      </c>
      <c r="Y59" s="9">
        <f t="shared" si="52"/>
        <v>1</v>
      </c>
      <c r="Z59" s="92">
        <v>0</v>
      </c>
      <c r="AA59" s="93">
        <f t="shared" si="5"/>
        <v>0</v>
      </c>
      <c r="AB59" s="93">
        <f t="shared" si="6"/>
        <v>0</v>
      </c>
      <c r="AC59" s="93">
        <f t="shared" si="7"/>
        <v>0</v>
      </c>
      <c r="AD59" s="93">
        <f t="shared" si="8"/>
        <v>0</v>
      </c>
      <c r="AE59" s="93">
        <f t="shared" si="9"/>
        <v>1</v>
      </c>
      <c r="AF59" s="92">
        <v>0</v>
      </c>
      <c r="AG59" s="93">
        <f t="shared" si="17"/>
        <v>0</v>
      </c>
      <c r="AH59" s="93">
        <f t="shared" si="18"/>
        <v>0</v>
      </c>
      <c r="AI59" s="93">
        <f t="shared" si="19"/>
        <v>0</v>
      </c>
      <c r="AJ59" s="93">
        <f t="shared" si="20"/>
        <v>0</v>
      </c>
      <c r="AK59" s="93">
        <f t="shared" si="21"/>
        <v>1</v>
      </c>
      <c r="AL59" s="92">
        <v>0</v>
      </c>
      <c r="AM59" s="93">
        <f t="shared" si="10"/>
        <v>0</v>
      </c>
      <c r="AN59" s="93">
        <f t="shared" si="11"/>
        <v>0</v>
      </c>
      <c r="AO59" s="93">
        <f t="shared" si="12"/>
        <v>0</v>
      </c>
      <c r="AP59" s="93">
        <f t="shared" si="13"/>
        <v>0</v>
      </c>
      <c r="AQ59" s="93">
        <f t="shared" si="14"/>
        <v>1</v>
      </c>
      <c r="AR59" s="92">
        <v>0</v>
      </c>
      <c r="AS59" s="92">
        <f>+(Z59+AF59+AL59+AR59)/4</f>
        <v>0</v>
      </c>
      <c r="AT59" s="201"/>
      <c r="AU59" s="202"/>
    </row>
    <row r="60" spans="1:47" ht="305.25" customHeight="1">
      <c r="A60" s="338"/>
      <c r="B60" s="338"/>
      <c r="C60" s="358"/>
      <c r="D60" s="278"/>
      <c r="E60" s="282"/>
      <c r="F60" s="21">
        <f>F59+1</f>
        <v>52</v>
      </c>
      <c r="G60" s="151" t="s">
        <v>339</v>
      </c>
      <c r="H60" s="153">
        <v>1</v>
      </c>
      <c r="I60" s="154" t="s">
        <v>341</v>
      </c>
      <c r="J60" s="154" t="s">
        <v>26</v>
      </c>
      <c r="K60" s="108" t="s">
        <v>340</v>
      </c>
      <c r="L60" s="108" t="s">
        <v>401</v>
      </c>
      <c r="M60" s="154" t="s">
        <v>402</v>
      </c>
      <c r="N60" s="107">
        <v>44564</v>
      </c>
      <c r="O60" s="107">
        <v>44926</v>
      </c>
      <c r="P60" s="233">
        <v>0.25</v>
      </c>
      <c r="Q60" s="233">
        <v>0.25</v>
      </c>
      <c r="R60" s="233">
        <v>0.25</v>
      </c>
      <c r="S60" s="233">
        <v>0.25</v>
      </c>
      <c r="T60" s="11"/>
      <c r="U60" s="221">
        <f t="shared" ref="U60" si="53">IF(AND(Z60&gt;=80%),1,0)</f>
        <v>0</v>
      </c>
      <c r="V60" s="9">
        <f t="shared" ref="V60" si="54">IF(AND(Z60&gt;=70%, Z60&lt;=79.99%),1,0)</f>
        <v>0</v>
      </c>
      <c r="W60" s="9">
        <f t="shared" ref="W60" si="55">IF(AND(Z60&gt;=60%, Z60&lt;=69.99%),1,0)</f>
        <v>0</v>
      </c>
      <c r="X60" s="9">
        <f t="shared" ref="X60" si="56">IF(AND(Z60&gt;=40%, Z60&lt;=59.99%),1,0)</f>
        <v>0</v>
      </c>
      <c r="Y60" s="9">
        <f t="shared" ref="Y60" si="57">IF(AND(Z60&gt;=0%, Z60&lt;=39.99%),1,0)</f>
        <v>1</v>
      </c>
      <c r="Z60" s="92">
        <v>0</v>
      </c>
      <c r="AA60" s="93">
        <f t="shared" si="5"/>
        <v>0</v>
      </c>
      <c r="AB60" s="93">
        <f t="shared" si="6"/>
        <v>0</v>
      </c>
      <c r="AC60" s="93">
        <f t="shared" si="7"/>
        <v>0</v>
      </c>
      <c r="AD60" s="93">
        <f t="shared" si="8"/>
        <v>0</v>
      </c>
      <c r="AE60" s="93">
        <f t="shared" si="9"/>
        <v>1</v>
      </c>
      <c r="AF60" s="92">
        <v>0</v>
      </c>
      <c r="AG60" s="93">
        <f t="shared" si="17"/>
        <v>0</v>
      </c>
      <c r="AH60" s="93">
        <f t="shared" si="18"/>
        <v>0</v>
      </c>
      <c r="AI60" s="93">
        <f t="shared" si="19"/>
        <v>0</v>
      </c>
      <c r="AJ60" s="93">
        <f t="shared" si="20"/>
        <v>0</v>
      </c>
      <c r="AK60" s="93">
        <f t="shared" si="21"/>
        <v>1</v>
      </c>
      <c r="AL60" s="92">
        <v>0</v>
      </c>
      <c r="AM60" s="93">
        <f t="shared" si="10"/>
        <v>0</v>
      </c>
      <c r="AN60" s="93">
        <f t="shared" si="11"/>
        <v>0</v>
      </c>
      <c r="AO60" s="93">
        <f t="shared" si="12"/>
        <v>0</v>
      </c>
      <c r="AP60" s="93">
        <f t="shared" si="13"/>
        <v>0</v>
      </c>
      <c r="AQ60" s="93">
        <f t="shared" si="14"/>
        <v>1</v>
      </c>
      <c r="AR60" s="92">
        <v>0</v>
      </c>
      <c r="AS60" s="92">
        <f t="shared" si="15"/>
        <v>0</v>
      </c>
      <c r="AT60" s="201"/>
      <c r="AU60" s="11"/>
    </row>
    <row r="61" spans="1:47" ht="104.25" customHeight="1">
      <c r="A61" s="338"/>
      <c r="B61" s="338"/>
      <c r="C61" s="358"/>
      <c r="D61" s="278"/>
      <c r="E61" s="286"/>
      <c r="F61" s="21">
        <f t="shared" ref="F61:F78" si="58">F60+1</f>
        <v>53</v>
      </c>
      <c r="G61" s="45" t="s">
        <v>346</v>
      </c>
      <c r="H61" s="98">
        <v>1</v>
      </c>
      <c r="I61" s="180" t="s">
        <v>100</v>
      </c>
      <c r="J61" s="51" t="s">
        <v>27</v>
      </c>
      <c r="K61" s="52" t="s">
        <v>32</v>
      </c>
      <c r="L61" s="179" t="s">
        <v>101</v>
      </c>
      <c r="M61" s="53" t="s">
        <v>99</v>
      </c>
      <c r="N61" s="50">
        <v>44564</v>
      </c>
      <c r="O61" s="50">
        <v>44742</v>
      </c>
      <c r="P61" s="231">
        <v>0.4</v>
      </c>
      <c r="Q61" s="231">
        <v>0.6</v>
      </c>
      <c r="R61" s="231" t="s">
        <v>303</v>
      </c>
      <c r="S61" s="231" t="s">
        <v>303</v>
      </c>
      <c r="T61" s="11"/>
      <c r="U61" s="221">
        <f t="shared" si="48"/>
        <v>0</v>
      </c>
      <c r="V61" s="9">
        <f t="shared" si="49"/>
        <v>0</v>
      </c>
      <c r="W61" s="9">
        <f t="shared" si="50"/>
        <v>0</v>
      </c>
      <c r="X61" s="9">
        <f t="shared" si="51"/>
        <v>0</v>
      </c>
      <c r="Y61" s="9">
        <f t="shared" si="52"/>
        <v>1</v>
      </c>
      <c r="Z61" s="92">
        <v>0</v>
      </c>
      <c r="AA61" s="93">
        <f t="shared" si="5"/>
        <v>0</v>
      </c>
      <c r="AB61" s="93">
        <f t="shared" si="6"/>
        <v>0</v>
      </c>
      <c r="AC61" s="93">
        <f t="shared" si="7"/>
        <v>0</v>
      </c>
      <c r="AD61" s="93">
        <f t="shared" si="8"/>
        <v>0</v>
      </c>
      <c r="AE61" s="93">
        <f t="shared" si="9"/>
        <v>1</v>
      </c>
      <c r="AF61" s="92">
        <v>0</v>
      </c>
      <c r="AG61" s="93">
        <f t="shared" si="17"/>
        <v>0</v>
      </c>
      <c r="AH61" s="93">
        <f t="shared" si="18"/>
        <v>0</v>
      </c>
      <c r="AI61" s="93">
        <f t="shared" si="19"/>
        <v>0</v>
      </c>
      <c r="AJ61" s="93">
        <f t="shared" si="20"/>
        <v>0</v>
      </c>
      <c r="AK61" s="93">
        <f t="shared" si="21"/>
        <v>1</v>
      </c>
      <c r="AL61" s="92">
        <v>0</v>
      </c>
      <c r="AM61" s="93">
        <f t="shared" si="10"/>
        <v>0</v>
      </c>
      <c r="AN61" s="93">
        <f t="shared" si="11"/>
        <v>0</v>
      </c>
      <c r="AO61" s="93">
        <f t="shared" si="12"/>
        <v>0</v>
      </c>
      <c r="AP61" s="93">
        <f t="shared" si="13"/>
        <v>0</v>
      </c>
      <c r="AQ61" s="93">
        <f t="shared" si="14"/>
        <v>1</v>
      </c>
      <c r="AR61" s="92">
        <v>0</v>
      </c>
      <c r="AS61" s="92">
        <f>+(Z61+AF61)/2</f>
        <v>0</v>
      </c>
      <c r="AT61" s="201"/>
      <c r="AU61" s="11"/>
    </row>
    <row r="62" spans="1:47" ht="314.25" customHeight="1">
      <c r="A62" s="338"/>
      <c r="B62" s="338"/>
      <c r="C62" s="358"/>
      <c r="D62" s="278"/>
      <c r="E62" s="286"/>
      <c r="F62" s="21">
        <f t="shared" si="58"/>
        <v>54</v>
      </c>
      <c r="G62" s="63" t="s">
        <v>234</v>
      </c>
      <c r="H62" s="348">
        <v>1</v>
      </c>
      <c r="I62" s="261" t="s">
        <v>102</v>
      </c>
      <c r="J62" s="297" t="s">
        <v>30</v>
      </c>
      <c r="K62" s="297" t="s">
        <v>235</v>
      </c>
      <c r="L62" s="261" t="s">
        <v>238</v>
      </c>
      <c r="M62" s="53" t="s">
        <v>305</v>
      </c>
      <c r="N62" s="50">
        <v>44564</v>
      </c>
      <c r="O62" s="50">
        <v>44926</v>
      </c>
      <c r="P62" s="231">
        <v>0.25</v>
      </c>
      <c r="Q62" s="231">
        <v>0.25</v>
      </c>
      <c r="R62" s="231">
        <v>0.25</v>
      </c>
      <c r="S62" s="231">
        <v>0.25</v>
      </c>
      <c r="T62" s="11"/>
      <c r="U62" s="221">
        <f t="shared" si="48"/>
        <v>0</v>
      </c>
      <c r="V62" s="9">
        <f t="shared" si="49"/>
        <v>0</v>
      </c>
      <c r="W62" s="9">
        <f t="shared" si="50"/>
        <v>0</v>
      </c>
      <c r="X62" s="9">
        <f t="shared" si="51"/>
        <v>0</v>
      </c>
      <c r="Y62" s="9">
        <f t="shared" si="52"/>
        <v>1</v>
      </c>
      <c r="Z62" s="92">
        <v>0</v>
      </c>
      <c r="AA62" s="93">
        <f t="shared" si="5"/>
        <v>0</v>
      </c>
      <c r="AB62" s="93">
        <f t="shared" si="6"/>
        <v>0</v>
      </c>
      <c r="AC62" s="93">
        <f t="shared" si="7"/>
        <v>0</v>
      </c>
      <c r="AD62" s="93">
        <f t="shared" si="8"/>
        <v>0</v>
      </c>
      <c r="AE62" s="93">
        <f t="shared" si="9"/>
        <v>1</v>
      </c>
      <c r="AF62" s="92">
        <v>0</v>
      </c>
      <c r="AG62" s="93">
        <f t="shared" si="17"/>
        <v>0</v>
      </c>
      <c r="AH62" s="93">
        <f t="shared" si="18"/>
        <v>0</v>
      </c>
      <c r="AI62" s="93">
        <f t="shared" si="19"/>
        <v>0</v>
      </c>
      <c r="AJ62" s="93">
        <f t="shared" si="20"/>
        <v>0</v>
      </c>
      <c r="AK62" s="93">
        <f t="shared" si="21"/>
        <v>1</v>
      </c>
      <c r="AL62" s="92">
        <v>0</v>
      </c>
      <c r="AM62" s="93">
        <f t="shared" si="10"/>
        <v>0</v>
      </c>
      <c r="AN62" s="93">
        <f t="shared" si="11"/>
        <v>0</v>
      </c>
      <c r="AO62" s="93">
        <f t="shared" si="12"/>
        <v>0</v>
      </c>
      <c r="AP62" s="93">
        <f t="shared" si="13"/>
        <v>0</v>
      </c>
      <c r="AQ62" s="93">
        <f t="shared" si="14"/>
        <v>1</v>
      </c>
      <c r="AR62" s="92">
        <v>0</v>
      </c>
      <c r="AS62" s="92">
        <f t="shared" si="15"/>
        <v>0</v>
      </c>
      <c r="AT62" s="201"/>
      <c r="AU62" s="202"/>
    </row>
    <row r="63" spans="1:47" ht="69" customHeight="1">
      <c r="A63" s="338"/>
      <c r="B63" s="338"/>
      <c r="C63" s="358"/>
      <c r="D63" s="278"/>
      <c r="E63" s="286"/>
      <c r="F63" s="21">
        <f t="shared" si="58"/>
        <v>55</v>
      </c>
      <c r="G63" s="63" t="s">
        <v>306</v>
      </c>
      <c r="H63" s="349"/>
      <c r="I63" s="299"/>
      <c r="J63" s="350"/>
      <c r="K63" s="350"/>
      <c r="L63" s="299"/>
      <c r="M63" s="53" t="s">
        <v>192</v>
      </c>
      <c r="N63" s="50">
        <v>44564</v>
      </c>
      <c r="O63" s="50">
        <v>44926</v>
      </c>
      <c r="P63" s="231">
        <v>0.25</v>
      </c>
      <c r="Q63" s="231">
        <v>0.25</v>
      </c>
      <c r="R63" s="231">
        <v>0.25</v>
      </c>
      <c r="S63" s="231">
        <v>0.25</v>
      </c>
      <c r="T63" s="217"/>
      <c r="U63" s="9">
        <f t="shared" si="48"/>
        <v>0</v>
      </c>
      <c r="V63" s="9">
        <f t="shared" si="49"/>
        <v>0</v>
      </c>
      <c r="W63" s="9">
        <f t="shared" si="50"/>
        <v>0</v>
      </c>
      <c r="X63" s="9">
        <f t="shared" si="51"/>
        <v>0</v>
      </c>
      <c r="Y63" s="224">
        <f t="shared" si="52"/>
        <v>1</v>
      </c>
      <c r="Z63" s="92">
        <v>0</v>
      </c>
      <c r="AA63" s="93">
        <f t="shared" si="5"/>
        <v>0</v>
      </c>
      <c r="AB63" s="93">
        <f t="shared" si="6"/>
        <v>0</v>
      </c>
      <c r="AC63" s="93">
        <f t="shared" si="7"/>
        <v>0</v>
      </c>
      <c r="AD63" s="93">
        <f t="shared" si="8"/>
        <v>0</v>
      </c>
      <c r="AE63" s="93">
        <f t="shared" si="9"/>
        <v>1</v>
      </c>
      <c r="AF63" s="92">
        <v>0</v>
      </c>
      <c r="AG63" s="93">
        <f t="shared" si="17"/>
        <v>0</v>
      </c>
      <c r="AH63" s="93">
        <f t="shared" si="18"/>
        <v>0</v>
      </c>
      <c r="AI63" s="93">
        <f t="shared" si="19"/>
        <v>0</v>
      </c>
      <c r="AJ63" s="93">
        <f t="shared" si="20"/>
        <v>0</v>
      </c>
      <c r="AK63" s="93">
        <f t="shared" si="21"/>
        <v>1</v>
      </c>
      <c r="AL63" s="92">
        <v>0</v>
      </c>
      <c r="AM63" s="93">
        <f t="shared" si="10"/>
        <v>0</v>
      </c>
      <c r="AN63" s="93">
        <f t="shared" si="11"/>
        <v>0</v>
      </c>
      <c r="AO63" s="93">
        <f t="shared" si="12"/>
        <v>0</v>
      </c>
      <c r="AP63" s="93">
        <f t="shared" si="13"/>
        <v>0</v>
      </c>
      <c r="AQ63" s="93">
        <f t="shared" si="14"/>
        <v>1</v>
      </c>
      <c r="AR63" s="92">
        <v>0</v>
      </c>
      <c r="AS63" s="92">
        <f t="shared" si="15"/>
        <v>0</v>
      </c>
      <c r="AT63" s="216"/>
      <c r="AU63" s="216"/>
    </row>
    <row r="64" spans="1:47" ht="189" customHeight="1">
      <c r="A64" s="338"/>
      <c r="B64" s="338"/>
      <c r="C64" s="358"/>
      <c r="D64" s="278"/>
      <c r="E64" s="286"/>
      <c r="F64" s="21">
        <f t="shared" si="58"/>
        <v>56</v>
      </c>
      <c r="G64" s="45" t="s">
        <v>343</v>
      </c>
      <c r="H64" s="39">
        <v>2</v>
      </c>
      <c r="I64" s="75" t="s">
        <v>344</v>
      </c>
      <c r="J64" s="51" t="s">
        <v>27</v>
      </c>
      <c r="K64" s="52" t="s">
        <v>33</v>
      </c>
      <c r="L64" s="179" t="s">
        <v>345</v>
      </c>
      <c r="M64" s="53" t="s">
        <v>365</v>
      </c>
      <c r="N64" s="50">
        <v>44607</v>
      </c>
      <c r="O64" s="50">
        <v>44636</v>
      </c>
      <c r="P64" s="231">
        <v>0.2</v>
      </c>
      <c r="Q64" s="231">
        <v>0.8</v>
      </c>
      <c r="R64" s="231" t="s">
        <v>303</v>
      </c>
      <c r="S64" s="231" t="s">
        <v>303</v>
      </c>
      <c r="T64" s="218"/>
      <c r="U64" s="9">
        <f t="shared" si="48"/>
        <v>0</v>
      </c>
      <c r="V64" s="9">
        <f t="shared" si="49"/>
        <v>0</v>
      </c>
      <c r="W64" s="9">
        <f t="shared" si="50"/>
        <v>0</v>
      </c>
      <c r="X64" s="9">
        <f t="shared" si="51"/>
        <v>0</v>
      </c>
      <c r="Y64" s="224">
        <f t="shared" si="52"/>
        <v>1</v>
      </c>
      <c r="Z64" s="92">
        <v>0</v>
      </c>
      <c r="AA64" s="93">
        <f t="shared" si="5"/>
        <v>0</v>
      </c>
      <c r="AB64" s="93">
        <f t="shared" si="6"/>
        <v>0</v>
      </c>
      <c r="AC64" s="93">
        <f t="shared" si="7"/>
        <v>0</v>
      </c>
      <c r="AD64" s="93">
        <f t="shared" si="8"/>
        <v>0</v>
      </c>
      <c r="AE64" s="93">
        <f t="shared" si="9"/>
        <v>1</v>
      </c>
      <c r="AF64" s="92">
        <v>0</v>
      </c>
      <c r="AG64" s="93">
        <f t="shared" si="17"/>
        <v>0</v>
      </c>
      <c r="AH64" s="93">
        <f t="shared" si="18"/>
        <v>0</v>
      </c>
      <c r="AI64" s="93">
        <f t="shared" si="19"/>
        <v>0</v>
      </c>
      <c r="AJ64" s="93">
        <f t="shared" si="20"/>
        <v>0</v>
      </c>
      <c r="AK64" s="93">
        <f t="shared" si="21"/>
        <v>1</v>
      </c>
      <c r="AL64" s="92">
        <v>0</v>
      </c>
      <c r="AM64" s="93">
        <f t="shared" si="10"/>
        <v>0</v>
      </c>
      <c r="AN64" s="93">
        <f t="shared" si="11"/>
        <v>0</v>
      </c>
      <c r="AO64" s="93">
        <f t="shared" si="12"/>
        <v>0</v>
      </c>
      <c r="AP64" s="93">
        <f t="shared" si="13"/>
        <v>0</v>
      </c>
      <c r="AQ64" s="93">
        <f t="shared" si="14"/>
        <v>1</v>
      </c>
      <c r="AR64" s="92">
        <v>0</v>
      </c>
      <c r="AS64" s="92">
        <f>+(Z64+AF64)/2</f>
        <v>0</v>
      </c>
      <c r="AT64" s="216"/>
      <c r="AU64" s="216"/>
    </row>
    <row r="65" spans="1:47" ht="69" customHeight="1">
      <c r="A65" s="338"/>
      <c r="B65" s="338"/>
      <c r="C65" s="358"/>
      <c r="D65" s="278"/>
      <c r="E65" s="286"/>
      <c r="F65" s="21">
        <v>57</v>
      </c>
      <c r="G65" s="54" t="s">
        <v>309</v>
      </c>
      <c r="H65" s="39">
        <v>3</v>
      </c>
      <c r="I65" s="179" t="s">
        <v>342</v>
      </c>
      <c r="J65" s="141" t="s">
        <v>27</v>
      </c>
      <c r="K65" s="52" t="s">
        <v>310</v>
      </c>
      <c r="L65" s="179" t="s">
        <v>366</v>
      </c>
      <c r="M65" s="179" t="s">
        <v>367</v>
      </c>
      <c r="N65" s="50">
        <v>44564</v>
      </c>
      <c r="O65" s="50">
        <v>44849</v>
      </c>
      <c r="P65" s="231">
        <v>0.2</v>
      </c>
      <c r="Q65" s="231">
        <v>0.4</v>
      </c>
      <c r="R65" s="231">
        <v>0.4</v>
      </c>
      <c r="S65" s="231" t="s">
        <v>303</v>
      </c>
      <c r="T65" s="218"/>
      <c r="U65" s="9">
        <f t="shared" si="48"/>
        <v>0</v>
      </c>
      <c r="V65" s="9">
        <f t="shared" si="49"/>
        <v>0</v>
      </c>
      <c r="W65" s="9">
        <f t="shared" si="50"/>
        <v>0</v>
      </c>
      <c r="X65" s="9">
        <f t="shared" si="51"/>
        <v>0</v>
      </c>
      <c r="Y65" s="224">
        <f t="shared" si="52"/>
        <v>1</v>
      </c>
      <c r="Z65" s="92">
        <v>0</v>
      </c>
      <c r="AA65" s="93">
        <f t="shared" si="5"/>
        <v>0</v>
      </c>
      <c r="AB65" s="93">
        <f t="shared" si="6"/>
        <v>0</v>
      </c>
      <c r="AC65" s="93">
        <f t="shared" si="7"/>
        <v>0</v>
      </c>
      <c r="AD65" s="93">
        <f t="shared" si="8"/>
        <v>0</v>
      </c>
      <c r="AE65" s="93">
        <f t="shared" si="9"/>
        <v>1</v>
      </c>
      <c r="AF65" s="92">
        <v>0</v>
      </c>
      <c r="AG65" s="93">
        <f t="shared" si="17"/>
        <v>0</v>
      </c>
      <c r="AH65" s="93">
        <f t="shared" si="18"/>
        <v>0</v>
      </c>
      <c r="AI65" s="93">
        <f t="shared" si="19"/>
        <v>0</v>
      </c>
      <c r="AJ65" s="93">
        <f t="shared" si="20"/>
        <v>0</v>
      </c>
      <c r="AK65" s="93">
        <f t="shared" si="21"/>
        <v>1</v>
      </c>
      <c r="AL65" s="92">
        <v>0</v>
      </c>
      <c r="AM65" s="93">
        <f t="shared" si="10"/>
        <v>0</v>
      </c>
      <c r="AN65" s="93">
        <f t="shared" si="11"/>
        <v>0</v>
      </c>
      <c r="AO65" s="93">
        <f t="shared" si="12"/>
        <v>0</v>
      </c>
      <c r="AP65" s="93">
        <f t="shared" si="13"/>
        <v>0</v>
      </c>
      <c r="AQ65" s="93">
        <f t="shared" si="14"/>
        <v>1</v>
      </c>
      <c r="AR65" s="92">
        <v>0</v>
      </c>
      <c r="AS65" s="92">
        <f>+(Z65+AF65+AL65)/3</f>
        <v>0</v>
      </c>
      <c r="AT65" s="216"/>
      <c r="AU65" s="216"/>
    </row>
    <row r="66" spans="1:47" ht="113.25" customHeight="1">
      <c r="A66" s="338"/>
      <c r="B66" s="338"/>
      <c r="C66" s="358"/>
      <c r="D66" s="278"/>
      <c r="E66" s="286"/>
      <c r="F66" s="21">
        <f t="shared" si="58"/>
        <v>58</v>
      </c>
      <c r="G66" s="63" t="s">
        <v>236</v>
      </c>
      <c r="H66" s="116">
        <v>1</v>
      </c>
      <c r="I66" s="180" t="s">
        <v>102</v>
      </c>
      <c r="J66" s="51" t="s">
        <v>26</v>
      </c>
      <c r="K66" s="161" t="s">
        <v>85</v>
      </c>
      <c r="L66" s="179" t="s">
        <v>237</v>
      </c>
      <c r="M66" s="169" t="s">
        <v>254</v>
      </c>
      <c r="N66" s="50">
        <v>44564</v>
      </c>
      <c r="O66" s="50">
        <v>44926</v>
      </c>
      <c r="P66" s="231">
        <v>0.25</v>
      </c>
      <c r="Q66" s="231">
        <v>0.25</v>
      </c>
      <c r="R66" s="231">
        <v>0.25</v>
      </c>
      <c r="S66" s="231">
        <v>0.25</v>
      </c>
      <c r="T66" s="11"/>
      <c r="U66" s="221">
        <f t="shared" si="48"/>
        <v>0</v>
      </c>
      <c r="V66" s="9">
        <f t="shared" si="49"/>
        <v>0</v>
      </c>
      <c r="W66" s="9">
        <f t="shared" si="50"/>
        <v>0</v>
      </c>
      <c r="X66" s="9">
        <f t="shared" si="51"/>
        <v>0</v>
      </c>
      <c r="Y66" s="9">
        <f t="shared" si="52"/>
        <v>1</v>
      </c>
      <c r="Z66" s="92">
        <v>0</v>
      </c>
      <c r="AA66" s="93">
        <f t="shared" si="5"/>
        <v>0</v>
      </c>
      <c r="AB66" s="93">
        <f t="shared" si="6"/>
        <v>0</v>
      </c>
      <c r="AC66" s="93">
        <f t="shared" si="7"/>
        <v>0</v>
      </c>
      <c r="AD66" s="93">
        <f t="shared" si="8"/>
        <v>0</v>
      </c>
      <c r="AE66" s="93">
        <f t="shared" si="9"/>
        <v>1</v>
      </c>
      <c r="AF66" s="92">
        <v>0</v>
      </c>
      <c r="AG66" s="93">
        <f t="shared" si="17"/>
        <v>0</v>
      </c>
      <c r="AH66" s="93">
        <f t="shared" si="18"/>
        <v>0</v>
      </c>
      <c r="AI66" s="93">
        <f t="shared" si="19"/>
        <v>0</v>
      </c>
      <c r="AJ66" s="93">
        <f t="shared" si="20"/>
        <v>0</v>
      </c>
      <c r="AK66" s="93">
        <f t="shared" si="21"/>
        <v>1</v>
      </c>
      <c r="AL66" s="92">
        <v>0</v>
      </c>
      <c r="AM66" s="93">
        <f t="shared" si="10"/>
        <v>0</v>
      </c>
      <c r="AN66" s="93">
        <f t="shared" si="11"/>
        <v>0</v>
      </c>
      <c r="AO66" s="93">
        <f t="shared" si="12"/>
        <v>0</v>
      </c>
      <c r="AP66" s="93">
        <f t="shared" si="13"/>
        <v>0</v>
      </c>
      <c r="AQ66" s="93">
        <f t="shared" si="14"/>
        <v>1</v>
      </c>
      <c r="AR66" s="92">
        <v>0</v>
      </c>
      <c r="AS66" s="92">
        <f t="shared" si="15"/>
        <v>0</v>
      </c>
      <c r="AT66" s="201"/>
      <c r="AU66" s="202"/>
    </row>
    <row r="67" spans="1:47" ht="96" customHeight="1">
      <c r="A67" s="338"/>
      <c r="B67" s="338"/>
      <c r="C67" s="358"/>
      <c r="D67" s="351" t="s">
        <v>103</v>
      </c>
      <c r="E67" s="305" t="s">
        <v>104</v>
      </c>
      <c r="F67" s="21">
        <f t="shared" si="58"/>
        <v>59</v>
      </c>
      <c r="G67" s="179" t="s">
        <v>321</v>
      </c>
      <c r="H67" s="149">
        <v>1</v>
      </c>
      <c r="I67" s="297" t="s">
        <v>368</v>
      </c>
      <c r="J67" s="265" t="s">
        <v>27</v>
      </c>
      <c r="K67" s="52" t="s">
        <v>145</v>
      </c>
      <c r="L67" s="62" t="s">
        <v>320</v>
      </c>
      <c r="M67" s="367" t="s">
        <v>389</v>
      </c>
      <c r="N67" s="143">
        <v>44564</v>
      </c>
      <c r="O67" s="143">
        <v>44772</v>
      </c>
      <c r="P67" s="234">
        <v>0.33</v>
      </c>
      <c r="Q67" s="234">
        <v>0.67</v>
      </c>
      <c r="R67" s="234" t="s">
        <v>303</v>
      </c>
      <c r="S67" s="234" t="s">
        <v>303</v>
      </c>
      <c r="T67" s="11"/>
      <c r="U67" s="221">
        <f t="shared" si="48"/>
        <v>0</v>
      </c>
      <c r="V67" s="9">
        <f t="shared" si="49"/>
        <v>0</v>
      </c>
      <c r="W67" s="9">
        <f t="shared" si="50"/>
        <v>0</v>
      </c>
      <c r="X67" s="9">
        <f t="shared" si="51"/>
        <v>0</v>
      </c>
      <c r="Y67" s="9">
        <f t="shared" si="52"/>
        <v>1</v>
      </c>
      <c r="Z67" s="92">
        <v>0</v>
      </c>
      <c r="AA67" s="93">
        <f t="shared" si="5"/>
        <v>0</v>
      </c>
      <c r="AB67" s="93">
        <f t="shared" si="6"/>
        <v>0</v>
      </c>
      <c r="AC67" s="93">
        <f t="shared" si="7"/>
        <v>0</v>
      </c>
      <c r="AD67" s="93">
        <f t="shared" si="8"/>
        <v>0</v>
      </c>
      <c r="AE67" s="93">
        <f t="shared" si="9"/>
        <v>1</v>
      </c>
      <c r="AF67" s="92">
        <v>0</v>
      </c>
      <c r="AG67" s="93">
        <f t="shared" si="17"/>
        <v>0</v>
      </c>
      <c r="AH67" s="93">
        <f t="shared" si="18"/>
        <v>0</v>
      </c>
      <c r="AI67" s="93">
        <f t="shared" si="19"/>
        <v>0</v>
      </c>
      <c r="AJ67" s="93">
        <f t="shared" si="20"/>
        <v>0</v>
      </c>
      <c r="AK67" s="93">
        <f t="shared" si="21"/>
        <v>1</v>
      </c>
      <c r="AL67" s="92">
        <v>0</v>
      </c>
      <c r="AM67" s="93">
        <f t="shared" si="10"/>
        <v>0</v>
      </c>
      <c r="AN67" s="93">
        <f t="shared" si="11"/>
        <v>0</v>
      </c>
      <c r="AO67" s="93">
        <f t="shared" si="12"/>
        <v>0</v>
      </c>
      <c r="AP67" s="93">
        <f t="shared" si="13"/>
        <v>0</v>
      </c>
      <c r="AQ67" s="93">
        <f t="shared" si="14"/>
        <v>1</v>
      </c>
      <c r="AR67" s="92">
        <v>0</v>
      </c>
      <c r="AS67" s="92">
        <f>+(Z67+AF67)/2</f>
        <v>0</v>
      </c>
      <c r="AT67" s="201"/>
      <c r="AU67" s="202"/>
    </row>
    <row r="68" spans="1:47" ht="112.5" customHeight="1">
      <c r="A68" s="338"/>
      <c r="B68" s="338"/>
      <c r="C68" s="358"/>
      <c r="D68" s="352"/>
      <c r="E68" s="309"/>
      <c r="F68" s="21">
        <f t="shared" si="58"/>
        <v>60</v>
      </c>
      <c r="G68" s="55" t="s">
        <v>324</v>
      </c>
      <c r="H68" s="149">
        <v>1</v>
      </c>
      <c r="I68" s="355"/>
      <c r="J68" s="356"/>
      <c r="K68" s="52" t="s">
        <v>145</v>
      </c>
      <c r="L68" s="62" t="s">
        <v>325</v>
      </c>
      <c r="M68" s="368"/>
      <c r="N68" s="143">
        <v>44564</v>
      </c>
      <c r="O68" s="143">
        <v>44772</v>
      </c>
      <c r="P68" s="235">
        <v>0.45</v>
      </c>
      <c r="Q68" s="235">
        <v>0.45</v>
      </c>
      <c r="R68" s="234">
        <v>0.1</v>
      </c>
      <c r="S68" s="234" t="s">
        <v>303</v>
      </c>
      <c r="T68" s="11"/>
      <c r="U68" s="221">
        <f t="shared" si="48"/>
        <v>0</v>
      </c>
      <c r="V68" s="9">
        <f t="shared" si="49"/>
        <v>0</v>
      </c>
      <c r="W68" s="9">
        <f t="shared" si="50"/>
        <v>0</v>
      </c>
      <c r="X68" s="9">
        <f t="shared" si="51"/>
        <v>0</v>
      </c>
      <c r="Y68" s="9">
        <f t="shared" si="52"/>
        <v>1</v>
      </c>
      <c r="Z68" s="92">
        <v>0</v>
      </c>
      <c r="AA68" s="93">
        <f t="shared" si="5"/>
        <v>0</v>
      </c>
      <c r="AB68" s="93">
        <f t="shared" si="6"/>
        <v>0</v>
      </c>
      <c r="AC68" s="93">
        <f t="shared" si="7"/>
        <v>0</v>
      </c>
      <c r="AD68" s="93">
        <f t="shared" si="8"/>
        <v>0</v>
      </c>
      <c r="AE68" s="93">
        <f t="shared" si="9"/>
        <v>1</v>
      </c>
      <c r="AF68" s="92">
        <v>0</v>
      </c>
      <c r="AG68" s="93">
        <f t="shared" si="17"/>
        <v>0</v>
      </c>
      <c r="AH68" s="93">
        <f t="shared" si="18"/>
        <v>0</v>
      </c>
      <c r="AI68" s="93">
        <f t="shared" si="19"/>
        <v>0</v>
      </c>
      <c r="AJ68" s="93">
        <f t="shared" si="20"/>
        <v>0</v>
      </c>
      <c r="AK68" s="93">
        <f t="shared" si="21"/>
        <v>1</v>
      </c>
      <c r="AL68" s="92">
        <v>0</v>
      </c>
      <c r="AM68" s="93">
        <f t="shared" si="10"/>
        <v>0</v>
      </c>
      <c r="AN68" s="93">
        <f t="shared" si="11"/>
        <v>0</v>
      </c>
      <c r="AO68" s="93">
        <f t="shared" si="12"/>
        <v>0</v>
      </c>
      <c r="AP68" s="93">
        <f t="shared" si="13"/>
        <v>0</v>
      </c>
      <c r="AQ68" s="93">
        <f t="shared" si="14"/>
        <v>1</v>
      </c>
      <c r="AR68" s="92">
        <v>0</v>
      </c>
      <c r="AS68" s="92">
        <f>+(Z68+AF68+AL68)/3</f>
        <v>0</v>
      </c>
      <c r="AT68" s="201"/>
      <c r="AU68" s="11"/>
    </row>
    <row r="69" spans="1:47" ht="84" customHeight="1">
      <c r="A69" s="338"/>
      <c r="B69" s="338"/>
      <c r="C69" s="358"/>
      <c r="D69" s="352"/>
      <c r="E69" s="309"/>
      <c r="F69" s="21">
        <f t="shared" si="58"/>
        <v>61</v>
      </c>
      <c r="G69" s="151" t="s">
        <v>410</v>
      </c>
      <c r="H69" s="149">
        <v>1</v>
      </c>
      <c r="I69" s="355"/>
      <c r="J69" s="356"/>
      <c r="K69" s="52" t="s">
        <v>31</v>
      </c>
      <c r="L69" s="62" t="s">
        <v>191</v>
      </c>
      <c r="M69" s="368"/>
      <c r="N69" s="143">
        <v>44564</v>
      </c>
      <c r="O69" s="143">
        <v>44926</v>
      </c>
      <c r="P69" s="235">
        <v>0.25</v>
      </c>
      <c r="Q69" s="235">
        <v>0.25</v>
      </c>
      <c r="R69" s="234">
        <v>0.25</v>
      </c>
      <c r="S69" s="234">
        <v>0.25</v>
      </c>
      <c r="T69" s="212"/>
      <c r="U69" s="221">
        <f t="shared" si="48"/>
        <v>0</v>
      </c>
      <c r="V69" s="9">
        <f t="shared" si="49"/>
        <v>0</v>
      </c>
      <c r="W69" s="9">
        <f t="shared" si="50"/>
        <v>0</v>
      </c>
      <c r="X69" s="9">
        <f t="shared" si="51"/>
        <v>0</v>
      </c>
      <c r="Y69" s="9">
        <f t="shared" si="52"/>
        <v>1</v>
      </c>
      <c r="Z69" s="92">
        <v>0</v>
      </c>
      <c r="AA69" s="93">
        <f t="shared" ref="AA69:AA78" si="59">IF(AND(AF69&gt;=80%),1,0)</f>
        <v>0</v>
      </c>
      <c r="AB69" s="93">
        <f t="shared" ref="AB69:AB78" si="60">IF(AND(AF69&gt;=70%, AF69&lt;=79.99%),1,0)</f>
        <v>0</v>
      </c>
      <c r="AC69" s="93">
        <f t="shared" ref="AC69:AC78" si="61">IF(AND(AF69&gt;=60%, AF69&lt;=69.99%),1,0)</f>
        <v>0</v>
      </c>
      <c r="AD69" s="93">
        <f t="shared" ref="AD69:AD78" si="62">IF(AND(AF69&gt;=40%, AF69&lt;=59.99%),1,0)</f>
        <v>0</v>
      </c>
      <c r="AE69" s="93">
        <f t="shared" ref="AE69:AE78" si="63">IF(AND(AF69&gt;=0%, AF69&lt;=39.99%),1,0)</f>
        <v>1</v>
      </c>
      <c r="AF69" s="92">
        <v>0</v>
      </c>
      <c r="AG69" s="93">
        <f t="shared" si="17"/>
        <v>0</v>
      </c>
      <c r="AH69" s="93">
        <f t="shared" si="18"/>
        <v>0</v>
      </c>
      <c r="AI69" s="93">
        <f t="shared" si="19"/>
        <v>0</v>
      </c>
      <c r="AJ69" s="93">
        <f t="shared" si="20"/>
        <v>0</v>
      </c>
      <c r="AK69" s="93">
        <f t="shared" si="21"/>
        <v>1</v>
      </c>
      <c r="AL69" s="92">
        <v>0</v>
      </c>
      <c r="AM69" s="93">
        <f t="shared" ref="AM69:AM78" si="64">IF(AND(AR69&gt;=80%),1,0)</f>
        <v>0</v>
      </c>
      <c r="AN69" s="93">
        <f t="shared" ref="AN69:AN78" si="65">IF(AND(AR69&gt;=70%, AR69&lt;=79.99%),1,0)</f>
        <v>0</v>
      </c>
      <c r="AO69" s="93">
        <f t="shared" ref="AO69:AO78" si="66">IF(AND(AR69&gt;=60%, AR69&lt;=69.99%),1,0)</f>
        <v>0</v>
      </c>
      <c r="AP69" s="93">
        <f t="shared" ref="AP69:AP78" si="67">IF(AND(AR69&gt;=40%, AR69&lt;=59.99%),1,0)</f>
        <v>0</v>
      </c>
      <c r="AQ69" s="93">
        <f t="shared" ref="AQ69:AQ78" si="68">IF(AND(AR69&gt;=0%, AR69&lt;=39.99%),1,0)</f>
        <v>1</v>
      </c>
      <c r="AR69" s="92">
        <v>0</v>
      </c>
      <c r="AS69" s="92">
        <f t="shared" si="15"/>
        <v>0</v>
      </c>
      <c r="AT69" s="213"/>
      <c r="AU69" s="202"/>
    </row>
    <row r="70" spans="1:47" ht="62.25" customHeight="1">
      <c r="A70" s="338"/>
      <c r="B70" s="338"/>
      <c r="C70" s="358"/>
      <c r="D70" s="353"/>
      <c r="E70" s="354"/>
      <c r="F70" s="21">
        <f t="shared" si="58"/>
        <v>62</v>
      </c>
      <c r="G70" s="64" t="s">
        <v>411</v>
      </c>
      <c r="H70" s="149">
        <v>1</v>
      </c>
      <c r="I70" s="355"/>
      <c r="J70" s="356"/>
      <c r="K70" s="56" t="s">
        <v>37</v>
      </c>
      <c r="L70" s="99" t="s">
        <v>412</v>
      </c>
      <c r="M70" s="368"/>
      <c r="N70" s="237">
        <v>44564</v>
      </c>
      <c r="O70" s="237">
        <v>44925</v>
      </c>
      <c r="P70" s="238" t="s">
        <v>303</v>
      </c>
      <c r="Q70" s="238">
        <v>0.3</v>
      </c>
      <c r="R70" s="238">
        <v>0.4</v>
      </c>
      <c r="S70" s="238">
        <v>0.3</v>
      </c>
      <c r="T70" s="11"/>
      <c r="U70" s="223"/>
      <c r="V70" s="9">
        <f t="shared" si="49"/>
        <v>0</v>
      </c>
      <c r="W70" s="9">
        <f t="shared" si="50"/>
        <v>0</v>
      </c>
      <c r="X70" s="9">
        <f t="shared" si="51"/>
        <v>0</v>
      </c>
      <c r="Y70" s="9">
        <f t="shared" si="52"/>
        <v>1</v>
      </c>
      <c r="Z70" s="92">
        <v>0</v>
      </c>
      <c r="AA70" s="93">
        <f t="shared" si="59"/>
        <v>0</v>
      </c>
      <c r="AB70" s="93">
        <f t="shared" si="60"/>
        <v>0</v>
      </c>
      <c r="AC70" s="93">
        <f t="shared" si="61"/>
        <v>0</v>
      </c>
      <c r="AD70" s="93">
        <f t="shared" si="62"/>
        <v>0</v>
      </c>
      <c r="AE70" s="93">
        <f t="shared" si="63"/>
        <v>1</v>
      </c>
      <c r="AF70" s="92">
        <v>0</v>
      </c>
      <c r="AG70" s="93">
        <f t="shared" ref="AG70:AG78" si="69">IF(AND(AL70&gt;=80%),1,0)</f>
        <v>0</v>
      </c>
      <c r="AH70" s="93">
        <f t="shared" ref="AH70:AH78" si="70">IF(AND(AL70&gt;=70%, AL70&lt;=79.99%),1,0)</f>
        <v>0</v>
      </c>
      <c r="AI70" s="93">
        <f t="shared" ref="AI70:AI78" si="71">IF(AND(AL70&gt;=60%, AL70&lt;=69.99%),1,0)</f>
        <v>0</v>
      </c>
      <c r="AJ70" s="93">
        <f t="shared" ref="AJ70:AJ78" si="72">IF(AND(AL70&gt;=40%, AL70&lt;=59.99%),1,0)</f>
        <v>0</v>
      </c>
      <c r="AK70" s="93">
        <f t="shared" ref="AK70:AK78" si="73">IF(AND(AL70&gt;=0%, AL70&lt;=39.99%),1,0)</f>
        <v>1</v>
      </c>
      <c r="AL70" s="92">
        <v>0</v>
      </c>
      <c r="AM70" s="93">
        <f t="shared" si="64"/>
        <v>0</v>
      </c>
      <c r="AN70" s="93">
        <f t="shared" si="65"/>
        <v>0</v>
      </c>
      <c r="AO70" s="93">
        <f t="shared" si="66"/>
        <v>0</v>
      </c>
      <c r="AP70" s="93">
        <f t="shared" si="67"/>
        <v>0</v>
      </c>
      <c r="AQ70" s="93">
        <f t="shared" si="68"/>
        <v>1</v>
      </c>
      <c r="AR70" s="92">
        <v>0</v>
      </c>
      <c r="AS70" s="92">
        <f>AF70</f>
        <v>0</v>
      </c>
      <c r="AT70" s="201"/>
      <c r="AU70" s="202"/>
    </row>
    <row r="71" spans="1:47" ht="124.5" customHeight="1">
      <c r="A71" s="338"/>
      <c r="B71" s="338"/>
      <c r="C71" s="358"/>
      <c r="D71" s="353"/>
      <c r="E71" s="354"/>
      <c r="F71" s="21">
        <f t="shared" si="58"/>
        <v>63</v>
      </c>
      <c r="G71" s="63" t="s">
        <v>369</v>
      </c>
      <c r="H71" s="149">
        <v>1</v>
      </c>
      <c r="I71" s="355"/>
      <c r="J71" s="356"/>
      <c r="K71" s="52" t="s">
        <v>323</v>
      </c>
      <c r="L71" s="179" t="s">
        <v>322</v>
      </c>
      <c r="M71" s="368"/>
      <c r="N71" s="143">
        <v>44564</v>
      </c>
      <c r="O71" s="143">
        <v>44926</v>
      </c>
      <c r="P71" s="235">
        <v>0.25</v>
      </c>
      <c r="Q71" s="235">
        <v>0.25</v>
      </c>
      <c r="R71" s="235">
        <v>0.25</v>
      </c>
      <c r="S71" s="235">
        <v>0.25</v>
      </c>
      <c r="T71" s="212"/>
      <c r="U71" s="221">
        <f t="shared" si="48"/>
        <v>0</v>
      </c>
      <c r="V71" s="9">
        <f t="shared" si="49"/>
        <v>0</v>
      </c>
      <c r="W71" s="9">
        <f t="shared" si="50"/>
        <v>0</v>
      </c>
      <c r="X71" s="9">
        <f t="shared" si="51"/>
        <v>0</v>
      </c>
      <c r="Y71" s="9">
        <f t="shared" si="52"/>
        <v>1</v>
      </c>
      <c r="Z71" s="92">
        <v>0</v>
      </c>
      <c r="AA71" s="93">
        <f t="shared" si="59"/>
        <v>0</v>
      </c>
      <c r="AB71" s="93">
        <f t="shared" si="60"/>
        <v>0</v>
      </c>
      <c r="AC71" s="93">
        <f t="shared" si="61"/>
        <v>0</v>
      </c>
      <c r="AD71" s="93">
        <f t="shared" si="62"/>
        <v>0</v>
      </c>
      <c r="AE71" s="93">
        <f t="shared" si="63"/>
        <v>1</v>
      </c>
      <c r="AF71" s="92">
        <v>0</v>
      </c>
      <c r="AG71" s="93">
        <f t="shared" si="69"/>
        <v>0</v>
      </c>
      <c r="AH71" s="93">
        <f t="shared" si="70"/>
        <v>0</v>
      </c>
      <c r="AI71" s="93">
        <f t="shared" si="71"/>
        <v>0</v>
      </c>
      <c r="AJ71" s="93">
        <f t="shared" si="72"/>
        <v>0</v>
      </c>
      <c r="AK71" s="93">
        <f t="shared" si="73"/>
        <v>1</v>
      </c>
      <c r="AL71" s="92">
        <v>0</v>
      </c>
      <c r="AM71" s="93">
        <f t="shared" si="64"/>
        <v>0</v>
      </c>
      <c r="AN71" s="93">
        <f t="shared" si="65"/>
        <v>0</v>
      </c>
      <c r="AO71" s="93">
        <f t="shared" si="66"/>
        <v>0</v>
      </c>
      <c r="AP71" s="93">
        <f t="shared" si="67"/>
        <v>0</v>
      </c>
      <c r="AQ71" s="93">
        <f t="shared" si="68"/>
        <v>1</v>
      </c>
      <c r="AR71" s="92">
        <v>0</v>
      </c>
      <c r="AS71" s="92">
        <f t="shared" si="15"/>
        <v>0</v>
      </c>
      <c r="AT71" s="201"/>
      <c r="AU71" s="202"/>
    </row>
    <row r="72" spans="1:47" ht="111.75" customHeight="1">
      <c r="A72" s="338"/>
      <c r="B72" s="338"/>
      <c r="C72" s="358"/>
      <c r="D72" s="353"/>
      <c r="E72" s="354"/>
      <c r="F72" s="21">
        <f t="shared" si="58"/>
        <v>64</v>
      </c>
      <c r="G72" s="63" t="s">
        <v>326</v>
      </c>
      <c r="H72" s="149">
        <v>1</v>
      </c>
      <c r="I72" s="355"/>
      <c r="J72" s="356"/>
      <c r="K72" s="51" t="s">
        <v>37</v>
      </c>
      <c r="L72" s="150" t="s">
        <v>370</v>
      </c>
      <c r="M72" s="368"/>
      <c r="N72" s="143">
        <v>44564</v>
      </c>
      <c r="O72" s="143">
        <v>44926</v>
      </c>
      <c r="P72" s="235">
        <v>0.25</v>
      </c>
      <c r="Q72" s="235">
        <v>0.25</v>
      </c>
      <c r="R72" s="235">
        <v>0.25</v>
      </c>
      <c r="S72" s="234">
        <v>0.25</v>
      </c>
      <c r="T72" s="212"/>
      <c r="U72" s="221">
        <f t="shared" si="48"/>
        <v>0</v>
      </c>
      <c r="V72" s="9">
        <f t="shared" si="49"/>
        <v>0</v>
      </c>
      <c r="W72" s="9">
        <f t="shared" si="50"/>
        <v>0</v>
      </c>
      <c r="X72" s="9">
        <f t="shared" si="51"/>
        <v>0</v>
      </c>
      <c r="Y72" s="9">
        <f t="shared" si="52"/>
        <v>1</v>
      </c>
      <c r="Z72" s="92">
        <v>0</v>
      </c>
      <c r="AA72" s="93">
        <f t="shared" si="59"/>
        <v>0</v>
      </c>
      <c r="AB72" s="93">
        <f t="shared" si="60"/>
        <v>0</v>
      </c>
      <c r="AC72" s="93">
        <f t="shared" si="61"/>
        <v>0</v>
      </c>
      <c r="AD72" s="93">
        <f t="shared" si="62"/>
        <v>0</v>
      </c>
      <c r="AE72" s="93">
        <f t="shared" si="63"/>
        <v>1</v>
      </c>
      <c r="AF72" s="92">
        <v>0</v>
      </c>
      <c r="AG72" s="93">
        <f t="shared" si="69"/>
        <v>0</v>
      </c>
      <c r="AH72" s="93">
        <f t="shared" si="70"/>
        <v>0</v>
      </c>
      <c r="AI72" s="93">
        <f t="shared" si="71"/>
        <v>0</v>
      </c>
      <c r="AJ72" s="93">
        <f t="shared" si="72"/>
        <v>0</v>
      </c>
      <c r="AK72" s="93">
        <f t="shared" si="73"/>
        <v>1</v>
      </c>
      <c r="AL72" s="92">
        <v>0</v>
      </c>
      <c r="AM72" s="93">
        <f t="shared" si="64"/>
        <v>0</v>
      </c>
      <c r="AN72" s="93">
        <f t="shared" si="65"/>
        <v>0</v>
      </c>
      <c r="AO72" s="93">
        <f t="shared" si="66"/>
        <v>0</v>
      </c>
      <c r="AP72" s="93">
        <f t="shared" si="67"/>
        <v>0</v>
      </c>
      <c r="AQ72" s="93">
        <f t="shared" si="68"/>
        <v>1</v>
      </c>
      <c r="AR72" s="92">
        <v>0</v>
      </c>
      <c r="AS72" s="92">
        <f t="shared" si="15"/>
        <v>0</v>
      </c>
      <c r="AT72" s="201"/>
      <c r="AU72" s="11"/>
    </row>
    <row r="73" spans="1:47" ht="65.25" customHeight="1">
      <c r="A73" s="338"/>
      <c r="B73" s="338"/>
      <c r="C73" s="358"/>
      <c r="D73" s="353"/>
      <c r="E73" s="354"/>
      <c r="F73" s="21">
        <f t="shared" si="58"/>
        <v>65</v>
      </c>
      <c r="G73" s="63" t="s">
        <v>327</v>
      </c>
      <c r="H73" s="149">
        <v>1</v>
      </c>
      <c r="I73" s="355"/>
      <c r="J73" s="356"/>
      <c r="K73" s="51" t="s">
        <v>37</v>
      </c>
      <c r="L73" s="150" t="s">
        <v>328</v>
      </c>
      <c r="M73" s="368"/>
      <c r="N73" s="143">
        <v>44564</v>
      </c>
      <c r="O73" s="143">
        <v>44926</v>
      </c>
      <c r="P73" s="235">
        <v>0.25</v>
      </c>
      <c r="Q73" s="235">
        <v>0.25</v>
      </c>
      <c r="R73" s="235">
        <v>0.25</v>
      </c>
      <c r="S73" s="234">
        <v>0.25</v>
      </c>
      <c r="T73" s="11"/>
      <c r="U73" s="221">
        <f t="shared" si="48"/>
        <v>0</v>
      </c>
      <c r="V73" s="9">
        <f t="shared" si="49"/>
        <v>0</v>
      </c>
      <c r="W73" s="9">
        <f t="shared" si="50"/>
        <v>0</v>
      </c>
      <c r="X73" s="9">
        <f t="shared" si="51"/>
        <v>0</v>
      </c>
      <c r="Y73" s="9">
        <f t="shared" si="52"/>
        <v>1</v>
      </c>
      <c r="Z73" s="92">
        <v>0</v>
      </c>
      <c r="AA73" s="93">
        <f t="shared" si="59"/>
        <v>0</v>
      </c>
      <c r="AB73" s="93">
        <f t="shared" si="60"/>
        <v>0</v>
      </c>
      <c r="AC73" s="93">
        <f t="shared" si="61"/>
        <v>0</v>
      </c>
      <c r="AD73" s="93">
        <f t="shared" si="62"/>
        <v>0</v>
      </c>
      <c r="AE73" s="93">
        <f t="shared" si="63"/>
        <v>1</v>
      </c>
      <c r="AF73" s="92">
        <v>0</v>
      </c>
      <c r="AG73" s="93">
        <f t="shared" si="69"/>
        <v>0</v>
      </c>
      <c r="AH73" s="93">
        <f t="shared" si="70"/>
        <v>0</v>
      </c>
      <c r="AI73" s="93">
        <f t="shared" si="71"/>
        <v>0</v>
      </c>
      <c r="AJ73" s="93">
        <f t="shared" si="72"/>
        <v>0</v>
      </c>
      <c r="AK73" s="93">
        <f t="shared" si="73"/>
        <v>1</v>
      </c>
      <c r="AL73" s="92">
        <v>0</v>
      </c>
      <c r="AM73" s="93">
        <f t="shared" si="64"/>
        <v>0</v>
      </c>
      <c r="AN73" s="93">
        <f t="shared" si="65"/>
        <v>0</v>
      </c>
      <c r="AO73" s="93">
        <f t="shared" si="66"/>
        <v>0</v>
      </c>
      <c r="AP73" s="93">
        <f t="shared" si="67"/>
        <v>0</v>
      </c>
      <c r="AQ73" s="93">
        <f t="shared" si="68"/>
        <v>1</v>
      </c>
      <c r="AR73" s="92">
        <v>0</v>
      </c>
      <c r="AS73" s="92">
        <f t="shared" ref="AS73:AS78" si="74">+(Z73+AF73+AL73+AR73)/4</f>
        <v>0</v>
      </c>
      <c r="AT73" s="213"/>
      <c r="AU73" s="202"/>
    </row>
    <row r="74" spans="1:47" ht="90.75" customHeight="1">
      <c r="A74" s="338"/>
      <c r="B74" s="338"/>
      <c r="C74" s="358"/>
      <c r="D74" s="353"/>
      <c r="E74" s="354"/>
      <c r="F74" s="21">
        <f t="shared" si="58"/>
        <v>66</v>
      </c>
      <c r="G74" s="63" t="s">
        <v>329</v>
      </c>
      <c r="H74" s="149">
        <v>1</v>
      </c>
      <c r="I74" s="355"/>
      <c r="J74" s="356"/>
      <c r="K74" s="51" t="s">
        <v>32</v>
      </c>
      <c r="L74" s="150" t="s">
        <v>330</v>
      </c>
      <c r="M74" s="368"/>
      <c r="N74" s="143">
        <v>44564</v>
      </c>
      <c r="O74" s="143">
        <v>44834</v>
      </c>
      <c r="P74" s="235">
        <v>0.1</v>
      </c>
      <c r="Q74" s="234" t="s">
        <v>303</v>
      </c>
      <c r="R74" s="234" t="s">
        <v>303</v>
      </c>
      <c r="S74" s="234" t="s">
        <v>303</v>
      </c>
      <c r="T74" s="11"/>
      <c r="U74" s="9">
        <f t="shared" si="48"/>
        <v>0</v>
      </c>
      <c r="V74" s="9">
        <f t="shared" si="49"/>
        <v>0</v>
      </c>
      <c r="W74" s="9">
        <f t="shared" si="50"/>
        <v>0</v>
      </c>
      <c r="X74" s="9">
        <f t="shared" si="51"/>
        <v>0</v>
      </c>
      <c r="Y74" s="9">
        <f t="shared" si="52"/>
        <v>1</v>
      </c>
      <c r="Z74" s="92">
        <v>0</v>
      </c>
      <c r="AA74" s="93">
        <f t="shared" si="59"/>
        <v>0</v>
      </c>
      <c r="AB74" s="93">
        <f t="shared" si="60"/>
        <v>0</v>
      </c>
      <c r="AC74" s="93">
        <f t="shared" si="61"/>
        <v>0</v>
      </c>
      <c r="AD74" s="93">
        <f t="shared" si="62"/>
        <v>0</v>
      </c>
      <c r="AE74" s="93">
        <f t="shared" si="63"/>
        <v>1</v>
      </c>
      <c r="AF74" s="92">
        <v>0</v>
      </c>
      <c r="AG74" s="93">
        <f t="shared" si="69"/>
        <v>0</v>
      </c>
      <c r="AH74" s="93">
        <f t="shared" si="70"/>
        <v>0</v>
      </c>
      <c r="AI74" s="93">
        <f t="shared" si="71"/>
        <v>0</v>
      </c>
      <c r="AJ74" s="93">
        <f t="shared" si="72"/>
        <v>0</v>
      </c>
      <c r="AK74" s="93">
        <f t="shared" si="73"/>
        <v>1</v>
      </c>
      <c r="AL74" s="92">
        <v>0</v>
      </c>
      <c r="AM74" s="93">
        <f t="shared" si="64"/>
        <v>0</v>
      </c>
      <c r="AN74" s="93">
        <f t="shared" si="65"/>
        <v>0</v>
      </c>
      <c r="AO74" s="93">
        <f t="shared" si="66"/>
        <v>0</v>
      </c>
      <c r="AP74" s="93">
        <f t="shared" si="67"/>
        <v>0</v>
      </c>
      <c r="AQ74" s="93">
        <f t="shared" si="68"/>
        <v>1</v>
      </c>
      <c r="AR74" s="92">
        <v>0</v>
      </c>
      <c r="AS74" s="92">
        <f>Z74</f>
        <v>0</v>
      </c>
      <c r="AT74" s="201"/>
      <c r="AU74" s="202"/>
    </row>
    <row r="75" spans="1:47" ht="72.599999999999994" customHeight="1">
      <c r="A75" s="338"/>
      <c r="B75" s="338"/>
      <c r="C75" s="358"/>
      <c r="D75" s="353"/>
      <c r="E75" s="354"/>
      <c r="F75" s="21">
        <f t="shared" si="58"/>
        <v>67</v>
      </c>
      <c r="G75" s="63" t="s">
        <v>331</v>
      </c>
      <c r="H75" s="149">
        <v>1</v>
      </c>
      <c r="I75" s="350"/>
      <c r="J75" s="357"/>
      <c r="K75" s="51" t="s">
        <v>37</v>
      </c>
      <c r="L75" s="150" t="s">
        <v>332</v>
      </c>
      <c r="M75" s="368"/>
      <c r="N75" s="143">
        <v>44564</v>
      </c>
      <c r="O75" s="143">
        <v>44834</v>
      </c>
      <c r="P75" s="234" t="s">
        <v>303</v>
      </c>
      <c r="Q75" s="234">
        <v>0.1</v>
      </c>
      <c r="R75" s="234">
        <v>0.7</v>
      </c>
      <c r="S75" s="234">
        <v>0.2</v>
      </c>
      <c r="T75" s="11"/>
      <c r="U75" s="223"/>
      <c r="V75" s="9">
        <f t="shared" si="49"/>
        <v>0</v>
      </c>
      <c r="W75" s="9">
        <f t="shared" si="50"/>
        <v>0</v>
      </c>
      <c r="X75" s="9">
        <f t="shared" si="51"/>
        <v>0</v>
      </c>
      <c r="Y75" s="9">
        <f t="shared" si="52"/>
        <v>1</v>
      </c>
      <c r="Z75" s="92">
        <v>0</v>
      </c>
      <c r="AA75" s="93">
        <f t="shared" si="59"/>
        <v>0</v>
      </c>
      <c r="AB75" s="93">
        <f t="shared" si="60"/>
        <v>0</v>
      </c>
      <c r="AC75" s="93">
        <f t="shared" si="61"/>
        <v>0</v>
      </c>
      <c r="AD75" s="93">
        <f t="shared" si="62"/>
        <v>0</v>
      </c>
      <c r="AE75" s="93">
        <f t="shared" si="63"/>
        <v>1</v>
      </c>
      <c r="AF75" s="92">
        <v>0</v>
      </c>
      <c r="AG75" s="93">
        <f t="shared" si="69"/>
        <v>0</v>
      </c>
      <c r="AH75" s="93">
        <f t="shared" si="70"/>
        <v>0</v>
      </c>
      <c r="AI75" s="93">
        <f t="shared" si="71"/>
        <v>0</v>
      </c>
      <c r="AJ75" s="93">
        <f t="shared" si="72"/>
        <v>0</v>
      </c>
      <c r="AK75" s="93">
        <f t="shared" si="73"/>
        <v>1</v>
      </c>
      <c r="AL75" s="92">
        <v>0</v>
      </c>
      <c r="AM75" s="93">
        <f t="shared" si="64"/>
        <v>0</v>
      </c>
      <c r="AN75" s="93">
        <f t="shared" si="65"/>
        <v>0</v>
      </c>
      <c r="AO75" s="93">
        <f t="shared" si="66"/>
        <v>0</v>
      </c>
      <c r="AP75" s="93">
        <f t="shared" si="67"/>
        <v>0</v>
      </c>
      <c r="AQ75" s="93">
        <f t="shared" si="68"/>
        <v>1</v>
      </c>
      <c r="AR75" s="92">
        <v>0</v>
      </c>
      <c r="AS75" s="92">
        <f>+(AF75+AL75+AR75)/3</f>
        <v>0</v>
      </c>
      <c r="AT75" s="201"/>
      <c r="AU75" s="202"/>
    </row>
    <row r="76" spans="1:47" ht="87.75" customHeight="1">
      <c r="A76" s="338"/>
      <c r="B76" s="338"/>
      <c r="C76" s="358"/>
      <c r="D76" s="353"/>
      <c r="E76" s="354"/>
      <c r="F76" s="21">
        <f t="shared" si="58"/>
        <v>68</v>
      </c>
      <c r="G76" s="45" t="s">
        <v>333</v>
      </c>
      <c r="H76" s="98">
        <v>1</v>
      </c>
      <c r="I76" s="75" t="s">
        <v>335</v>
      </c>
      <c r="J76" s="52" t="s">
        <v>27</v>
      </c>
      <c r="K76" s="52" t="s">
        <v>37</v>
      </c>
      <c r="L76" s="226" t="s">
        <v>396</v>
      </c>
      <c r="M76" s="368"/>
      <c r="N76" s="152">
        <v>44564</v>
      </c>
      <c r="O76" s="143">
        <v>44834</v>
      </c>
      <c r="P76" s="232" t="s">
        <v>303</v>
      </c>
      <c r="Q76" s="236">
        <v>0.1</v>
      </c>
      <c r="R76" s="236">
        <v>0.7</v>
      </c>
      <c r="S76" s="236">
        <v>0.2</v>
      </c>
      <c r="T76" s="11"/>
      <c r="U76" s="223"/>
      <c r="V76" s="9">
        <f t="shared" si="49"/>
        <v>0</v>
      </c>
      <c r="W76" s="9">
        <f t="shared" si="50"/>
        <v>0</v>
      </c>
      <c r="X76" s="9">
        <f t="shared" si="51"/>
        <v>0</v>
      </c>
      <c r="Y76" s="9">
        <f t="shared" si="52"/>
        <v>1</v>
      </c>
      <c r="Z76" s="92">
        <v>0</v>
      </c>
      <c r="AA76" s="93">
        <f t="shared" si="59"/>
        <v>0</v>
      </c>
      <c r="AB76" s="93">
        <f t="shared" si="60"/>
        <v>0</v>
      </c>
      <c r="AC76" s="93">
        <f t="shared" si="61"/>
        <v>0</v>
      </c>
      <c r="AD76" s="93">
        <f t="shared" si="62"/>
        <v>0</v>
      </c>
      <c r="AE76" s="93">
        <f t="shared" si="63"/>
        <v>1</v>
      </c>
      <c r="AF76" s="92">
        <v>0</v>
      </c>
      <c r="AG76" s="93">
        <f t="shared" si="69"/>
        <v>0</v>
      </c>
      <c r="AH76" s="93">
        <f t="shared" si="70"/>
        <v>0</v>
      </c>
      <c r="AI76" s="93">
        <f t="shared" si="71"/>
        <v>0</v>
      </c>
      <c r="AJ76" s="93">
        <f t="shared" si="72"/>
        <v>0</v>
      </c>
      <c r="AK76" s="93">
        <f t="shared" si="73"/>
        <v>1</v>
      </c>
      <c r="AL76" s="92">
        <v>0</v>
      </c>
      <c r="AM76" s="93">
        <f t="shared" si="64"/>
        <v>0</v>
      </c>
      <c r="AN76" s="93">
        <f t="shared" si="65"/>
        <v>0</v>
      </c>
      <c r="AO76" s="93">
        <f t="shared" si="66"/>
        <v>0</v>
      </c>
      <c r="AP76" s="93">
        <f t="shared" si="67"/>
        <v>0</v>
      </c>
      <c r="AQ76" s="93">
        <f t="shared" si="68"/>
        <v>1</v>
      </c>
      <c r="AR76" s="92">
        <v>0</v>
      </c>
      <c r="AS76" s="92">
        <f>+(AF76+AL76+AR76)/3</f>
        <v>0</v>
      </c>
      <c r="AT76" s="201"/>
      <c r="AU76" s="202"/>
    </row>
    <row r="77" spans="1:47" ht="120.75" customHeight="1">
      <c r="A77" s="338"/>
      <c r="B77" s="338"/>
      <c r="C77" s="358"/>
      <c r="D77" s="353"/>
      <c r="E77" s="354"/>
      <c r="F77" s="21">
        <f t="shared" si="58"/>
        <v>69</v>
      </c>
      <c r="G77" s="63" t="s">
        <v>334</v>
      </c>
      <c r="H77" s="115">
        <v>1</v>
      </c>
      <c r="I77" s="69" t="s">
        <v>336</v>
      </c>
      <c r="J77" s="52" t="s">
        <v>27</v>
      </c>
      <c r="K77" s="52" t="s">
        <v>235</v>
      </c>
      <c r="L77" s="69" t="s">
        <v>337</v>
      </c>
      <c r="M77" s="369"/>
      <c r="N77" s="143">
        <v>44564</v>
      </c>
      <c r="O77" s="143">
        <v>44926</v>
      </c>
      <c r="P77" s="235">
        <v>0.25</v>
      </c>
      <c r="Q77" s="235">
        <v>0.25</v>
      </c>
      <c r="R77" s="235">
        <v>0.25</v>
      </c>
      <c r="S77" s="234">
        <v>0.25</v>
      </c>
      <c r="T77" s="11"/>
      <c r="U77" s="221">
        <f t="shared" si="48"/>
        <v>0</v>
      </c>
      <c r="V77" s="9">
        <f t="shared" si="49"/>
        <v>0</v>
      </c>
      <c r="W77" s="9">
        <f t="shared" si="50"/>
        <v>0</v>
      </c>
      <c r="X77" s="9">
        <f t="shared" si="51"/>
        <v>0</v>
      </c>
      <c r="Y77" s="9">
        <f t="shared" si="52"/>
        <v>1</v>
      </c>
      <c r="Z77" s="92">
        <v>0</v>
      </c>
      <c r="AA77" s="93">
        <f t="shared" si="59"/>
        <v>0</v>
      </c>
      <c r="AB77" s="93">
        <f t="shared" si="60"/>
        <v>0</v>
      </c>
      <c r="AC77" s="93">
        <f t="shared" si="61"/>
        <v>0</v>
      </c>
      <c r="AD77" s="93">
        <f t="shared" si="62"/>
        <v>0</v>
      </c>
      <c r="AE77" s="93">
        <f t="shared" si="63"/>
        <v>1</v>
      </c>
      <c r="AF77" s="92">
        <v>0</v>
      </c>
      <c r="AG77" s="93">
        <f t="shared" si="69"/>
        <v>0</v>
      </c>
      <c r="AH77" s="93">
        <f t="shared" si="70"/>
        <v>0</v>
      </c>
      <c r="AI77" s="93">
        <f t="shared" si="71"/>
        <v>0</v>
      </c>
      <c r="AJ77" s="93">
        <f t="shared" si="72"/>
        <v>0</v>
      </c>
      <c r="AK77" s="93">
        <f t="shared" si="73"/>
        <v>1</v>
      </c>
      <c r="AL77" s="92">
        <v>0</v>
      </c>
      <c r="AM77" s="93">
        <f t="shared" si="64"/>
        <v>0</v>
      </c>
      <c r="AN77" s="93">
        <f t="shared" si="65"/>
        <v>0</v>
      </c>
      <c r="AO77" s="93">
        <f t="shared" si="66"/>
        <v>0</v>
      </c>
      <c r="AP77" s="93">
        <f t="shared" si="67"/>
        <v>0</v>
      </c>
      <c r="AQ77" s="93">
        <f t="shared" si="68"/>
        <v>1</v>
      </c>
      <c r="AR77" s="92">
        <v>0</v>
      </c>
      <c r="AS77" s="92">
        <f t="shared" si="74"/>
        <v>0</v>
      </c>
      <c r="AT77" s="201"/>
      <c r="AU77" s="202"/>
    </row>
    <row r="78" spans="1:47" ht="409.5" customHeight="1">
      <c r="A78" s="338"/>
      <c r="B78" s="338"/>
      <c r="C78" s="358"/>
      <c r="D78" s="292" t="s">
        <v>105</v>
      </c>
      <c r="E78" s="277" t="s">
        <v>106</v>
      </c>
      <c r="F78" s="318">
        <f t="shared" si="58"/>
        <v>70</v>
      </c>
      <c r="G78" s="261" t="s">
        <v>371</v>
      </c>
      <c r="H78" s="361">
        <v>1</v>
      </c>
      <c r="I78" s="362" t="s">
        <v>403</v>
      </c>
      <c r="J78" s="363" t="s">
        <v>38</v>
      </c>
      <c r="K78" s="362" t="s">
        <v>32</v>
      </c>
      <c r="L78" s="372" t="s">
        <v>404</v>
      </c>
      <c r="M78" s="371" t="s">
        <v>338</v>
      </c>
      <c r="N78" s="370">
        <v>44593</v>
      </c>
      <c r="O78" s="370">
        <v>44864</v>
      </c>
      <c r="P78" s="364">
        <v>0.2</v>
      </c>
      <c r="Q78" s="364">
        <v>0.3</v>
      </c>
      <c r="R78" s="364">
        <v>0.3</v>
      </c>
      <c r="S78" s="364">
        <v>0.2</v>
      </c>
      <c r="T78" s="365"/>
      <c r="U78" s="340">
        <f t="shared" si="48"/>
        <v>0</v>
      </c>
      <c r="V78" s="333">
        <f t="shared" si="49"/>
        <v>0</v>
      </c>
      <c r="W78" s="333">
        <f t="shared" si="50"/>
        <v>0</v>
      </c>
      <c r="X78" s="333">
        <f t="shared" si="51"/>
        <v>0</v>
      </c>
      <c r="Y78" s="333">
        <f t="shared" si="52"/>
        <v>1</v>
      </c>
      <c r="Z78" s="332">
        <v>0</v>
      </c>
      <c r="AA78" s="93">
        <f t="shared" si="59"/>
        <v>0</v>
      </c>
      <c r="AB78" s="93">
        <f t="shared" si="60"/>
        <v>0</v>
      </c>
      <c r="AC78" s="93">
        <f t="shared" si="61"/>
        <v>0</v>
      </c>
      <c r="AD78" s="93">
        <f t="shared" si="62"/>
        <v>0</v>
      </c>
      <c r="AE78" s="93">
        <f t="shared" si="63"/>
        <v>1</v>
      </c>
      <c r="AF78" s="332">
        <v>0</v>
      </c>
      <c r="AG78" s="93">
        <f t="shared" si="69"/>
        <v>0</v>
      </c>
      <c r="AH78" s="93">
        <f t="shared" si="70"/>
        <v>0</v>
      </c>
      <c r="AI78" s="93">
        <f t="shared" si="71"/>
        <v>0</v>
      </c>
      <c r="AJ78" s="93">
        <f t="shared" si="72"/>
        <v>0</v>
      </c>
      <c r="AK78" s="93">
        <f t="shared" si="73"/>
        <v>1</v>
      </c>
      <c r="AL78" s="332">
        <v>0</v>
      </c>
      <c r="AM78" s="332">
        <f t="shared" si="64"/>
        <v>0</v>
      </c>
      <c r="AN78" s="332">
        <f t="shared" si="65"/>
        <v>0</v>
      </c>
      <c r="AO78" s="332">
        <f t="shared" si="66"/>
        <v>0</v>
      </c>
      <c r="AP78" s="332">
        <f t="shared" si="67"/>
        <v>0</v>
      </c>
      <c r="AQ78" s="332">
        <f t="shared" si="68"/>
        <v>1</v>
      </c>
      <c r="AR78" s="332">
        <v>0</v>
      </c>
      <c r="AS78" s="332">
        <f t="shared" si="74"/>
        <v>0</v>
      </c>
      <c r="AT78" s="244"/>
      <c r="AU78" s="244"/>
    </row>
    <row r="79" spans="1:47" ht="76.5" customHeight="1">
      <c r="A79" s="338"/>
      <c r="B79" s="338"/>
      <c r="C79" s="358"/>
      <c r="D79" s="303"/>
      <c r="E79" s="279"/>
      <c r="F79" s="319"/>
      <c r="G79" s="299"/>
      <c r="H79" s="361"/>
      <c r="I79" s="362"/>
      <c r="J79" s="363"/>
      <c r="K79" s="362"/>
      <c r="L79" s="372"/>
      <c r="M79" s="371"/>
      <c r="N79" s="370"/>
      <c r="O79" s="370"/>
      <c r="P79" s="364"/>
      <c r="Q79" s="364"/>
      <c r="R79" s="364"/>
      <c r="S79" s="364"/>
      <c r="T79" s="366"/>
      <c r="U79" s="341"/>
      <c r="V79" s="334"/>
      <c r="W79" s="334"/>
      <c r="X79" s="334"/>
      <c r="Y79" s="334"/>
      <c r="Z79" s="345"/>
      <c r="AA79" s="93"/>
      <c r="AB79" s="93"/>
      <c r="AC79" s="93"/>
      <c r="AD79" s="93"/>
      <c r="AE79" s="93"/>
      <c r="AF79" s="345"/>
      <c r="AG79" s="93"/>
      <c r="AH79" s="93"/>
      <c r="AI79" s="93"/>
      <c r="AJ79" s="93"/>
      <c r="AK79" s="93"/>
      <c r="AL79" s="345"/>
      <c r="AM79" s="345"/>
      <c r="AN79" s="345"/>
      <c r="AO79" s="345"/>
      <c r="AP79" s="345"/>
      <c r="AQ79" s="345"/>
      <c r="AR79" s="345"/>
      <c r="AS79" s="345"/>
      <c r="AT79" s="245"/>
      <c r="AU79" s="245"/>
    </row>
    <row r="80" spans="1:47" ht="17.25" customHeight="1">
      <c r="C80" s="346"/>
      <c r="D80" s="346"/>
      <c r="E80" s="346"/>
      <c r="G80" s="70"/>
      <c r="H80" s="43"/>
      <c r="I80" s="70"/>
      <c r="J80" s="71"/>
      <c r="K80" s="72"/>
      <c r="L80" s="70"/>
      <c r="M80" s="70"/>
      <c r="N80" s="73"/>
      <c r="O80" s="73"/>
      <c r="P80" s="19"/>
      <c r="Q80" s="19"/>
      <c r="R80" s="19"/>
      <c r="S80" s="19"/>
      <c r="T80" s="229" t="s">
        <v>107</v>
      </c>
      <c r="U80" s="225">
        <f>SUM(U5:U79)</f>
        <v>0</v>
      </c>
      <c r="V80" s="225">
        <f>SUM(V5:V79)</f>
        <v>0</v>
      </c>
      <c r="W80" s="225">
        <f>SUM(W5:W79)</f>
        <v>0</v>
      </c>
      <c r="X80" s="225">
        <f>SUM(X5:X79)</f>
        <v>0</v>
      </c>
      <c r="Y80" s="225">
        <f>SUM(Y5:Y79)</f>
        <v>70</v>
      </c>
      <c r="Z80" s="146">
        <f>SUM(U5:U79)+1+1+2+4</f>
        <v>8</v>
      </c>
      <c r="AA80" s="147"/>
      <c r="AB80" s="146"/>
      <c r="AC80" s="146"/>
      <c r="AD80" s="146"/>
      <c r="AE80" s="146"/>
      <c r="AF80" s="146">
        <f>SUM(AA5:AA78)</f>
        <v>0</v>
      </c>
      <c r="AG80" s="147"/>
      <c r="AH80" s="146"/>
      <c r="AI80" s="146"/>
      <c r="AJ80" s="146"/>
      <c r="AK80" s="146"/>
      <c r="AL80" s="146">
        <f>SUM(AG5:AG78)</f>
        <v>0</v>
      </c>
      <c r="AM80" s="148"/>
      <c r="AN80" s="146"/>
      <c r="AO80" s="146"/>
      <c r="AP80" s="146"/>
      <c r="AQ80" s="146"/>
      <c r="AR80" s="146">
        <f>SUM(AM5:AM78)</f>
        <v>0</v>
      </c>
      <c r="AS80" s="157"/>
    </row>
    <row r="81" spans="3:45" ht="17.25" customHeight="1">
      <c r="C81" s="174"/>
      <c r="D81" s="174"/>
      <c r="E81" s="174"/>
      <c r="G81" s="70"/>
      <c r="H81" s="43"/>
      <c r="I81" s="70"/>
      <c r="J81" s="71"/>
      <c r="K81" s="72"/>
      <c r="L81" s="70"/>
      <c r="M81" s="70"/>
      <c r="N81" s="73"/>
      <c r="O81" s="73"/>
      <c r="P81" s="19"/>
      <c r="Q81" s="19"/>
      <c r="R81" s="19"/>
      <c r="S81" s="19"/>
      <c r="T81" s="229" t="s">
        <v>108</v>
      </c>
      <c r="U81" s="145"/>
      <c r="V81" s="144"/>
      <c r="W81" s="145"/>
      <c r="X81" s="145"/>
      <c r="Y81" s="145"/>
      <c r="Z81" s="146">
        <f>SUM(V5:V79)</f>
        <v>0</v>
      </c>
      <c r="AA81" s="146"/>
      <c r="AB81" s="147"/>
      <c r="AC81" s="146"/>
      <c r="AD81" s="146"/>
      <c r="AE81" s="146"/>
      <c r="AF81" s="146">
        <f>SUM(AB5:AB78)</f>
        <v>0</v>
      </c>
      <c r="AG81" s="146"/>
      <c r="AH81" s="147"/>
      <c r="AI81" s="146"/>
      <c r="AJ81" s="146"/>
      <c r="AK81" s="146"/>
      <c r="AL81" s="146">
        <f>SUM(AH5:AH78)</f>
        <v>0</v>
      </c>
      <c r="AM81" s="146"/>
      <c r="AN81" s="148"/>
      <c r="AO81" s="146"/>
      <c r="AP81" s="146"/>
      <c r="AQ81" s="146"/>
      <c r="AR81" s="146">
        <f>SUM(AN5:AN78)</f>
        <v>0</v>
      </c>
      <c r="AS81" s="157"/>
    </row>
    <row r="82" spans="3:45" ht="17.25" customHeight="1">
      <c r="D82" s="174"/>
      <c r="E82" s="73" t="s">
        <v>407</v>
      </c>
      <c r="G82" s="70"/>
      <c r="H82" s="43"/>
      <c r="I82" s="70"/>
      <c r="J82" s="71"/>
      <c r="K82" s="72"/>
      <c r="L82" s="70"/>
      <c r="M82" s="70"/>
      <c r="N82" s="73"/>
      <c r="O82" s="73"/>
      <c r="P82" s="19"/>
      <c r="Q82" s="19"/>
      <c r="R82" s="19"/>
      <c r="S82" s="19"/>
      <c r="T82" s="229" t="s">
        <v>109</v>
      </c>
      <c r="U82" s="145"/>
      <c r="V82" s="145"/>
      <c r="W82" s="144"/>
      <c r="X82" s="145"/>
      <c r="Y82" s="145"/>
      <c r="Z82" s="146">
        <f>SUM(W5:W78)</f>
        <v>0</v>
      </c>
      <c r="AA82" s="146"/>
      <c r="AB82" s="146"/>
      <c r="AC82" s="147"/>
      <c r="AD82" s="146"/>
      <c r="AE82" s="146"/>
      <c r="AF82" s="146">
        <f>SUM(AC5:AC78)</f>
        <v>0</v>
      </c>
      <c r="AG82" s="146"/>
      <c r="AH82" s="146"/>
      <c r="AI82" s="147"/>
      <c r="AJ82" s="146"/>
      <c r="AK82" s="146"/>
      <c r="AL82" s="146">
        <f>SUM(AI5:AI78)</f>
        <v>0</v>
      </c>
      <c r="AM82" s="146"/>
      <c r="AN82" s="146"/>
      <c r="AO82" s="148"/>
      <c r="AP82" s="146"/>
      <c r="AQ82" s="146"/>
      <c r="AR82" s="146">
        <f>SUM(AO5:AO78)</f>
        <v>0</v>
      </c>
      <c r="AS82" s="157"/>
    </row>
    <row r="83" spans="3:45" ht="17.25" customHeight="1">
      <c r="C83" s="174"/>
      <c r="D83" s="174"/>
      <c r="E83" s="174"/>
      <c r="G83" s="137"/>
      <c r="H83" s="138"/>
      <c r="I83" s="70"/>
      <c r="J83" s="71"/>
      <c r="K83" s="139"/>
      <c r="L83" s="70"/>
      <c r="M83" s="70"/>
      <c r="N83" s="73"/>
      <c r="O83" s="73"/>
      <c r="P83" s="19"/>
      <c r="Q83" s="19"/>
      <c r="R83" s="19"/>
      <c r="S83" s="19"/>
      <c r="T83" s="229" t="s">
        <v>110</v>
      </c>
      <c r="U83" s="145"/>
      <c r="V83" s="145"/>
      <c r="W83" s="145"/>
      <c r="X83" s="144"/>
      <c r="Y83" s="145"/>
      <c r="Z83" s="146">
        <f>SUM(X5:X78)</f>
        <v>0</v>
      </c>
      <c r="AA83" s="146"/>
      <c r="AB83" s="146"/>
      <c r="AC83" s="146"/>
      <c r="AD83" s="147"/>
      <c r="AE83" s="146"/>
      <c r="AF83" s="146">
        <f>SUM(AD5:AD78)</f>
        <v>0</v>
      </c>
      <c r="AG83" s="146"/>
      <c r="AH83" s="146"/>
      <c r="AI83" s="146"/>
      <c r="AJ83" s="147"/>
      <c r="AK83" s="146"/>
      <c r="AL83" s="146">
        <f>SUM(AJ5:AJ78)</f>
        <v>0</v>
      </c>
      <c r="AM83" s="146"/>
      <c r="AN83" s="146"/>
      <c r="AO83" s="146"/>
      <c r="AP83" s="148"/>
      <c r="AQ83" s="146"/>
      <c r="AR83" s="146">
        <f>SUM(AP5:AP78)</f>
        <v>0</v>
      </c>
      <c r="AS83" s="157"/>
    </row>
    <row r="84" spans="3:45" ht="22.5" customHeight="1">
      <c r="G84" s="70"/>
      <c r="H84" s="43"/>
      <c r="I84" s="70"/>
      <c r="J84" s="71"/>
      <c r="K84" s="72"/>
      <c r="L84" s="70"/>
      <c r="M84" s="70"/>
      <c r="N84" s="73"/>
      <c r="O84" s="73"/>
      <c r="P84" s="19"/>
      <c r="Q84" s="19"/>
      <c r="R84" s="19"/>
      <c r="S84" s="19"/>
      <c r="T84" s="229" t="s">
        <v>111</v>
      </c>
      <c r="U84" s="145"/>
      <c r="V84" s="145"/>
      <c r="W84" s="145"/>
      <c r="X84" s="145"/>
      <c r="Y84" s="144"/>
      <c r="Z84" s="146">
        <f>SUM(Y5:Y79)+1</f>
        <v>71</v>
      </c>
      <c r="AA84" s="146"/>
      <c r="AB84" s="146"/>
      <c r="AC84" s="146"/>
      <c r="AD84" s="147"/>
      <c r="AE84" s="146"/>
      <c r="AF84" s="146">
        <f>SUM(AD6:AD80)</f>
        <v>0</v>
      </c>
      <c r="AG84" s="146"/>
      <c r="AH84" s="146"/>
      <c r="AI84" s="146"/>
      <c r="AJ84" s="147"/>
      <c r="AK84" s="146"/>
      <c r="AL84" s="146">
        <f>SUM(AJ6:AJ80)</f>
        <v>0</v>
      </c>
      <c r="AM84" s="146"/>
      <c r="AN84" s="146"/>
      <c r="AO84" s="146"/>
      <c r="AP84" s="148"/>
      <c r="AQ84" s="146"/>
      <c r="AR84" s="146">
        <f>SUM(AP6:AP80)</f>
        <v>0</v>
      </c>
      <c r="AS84" s="157"/>
    </row>
    <row r="85" spans="3:45" ht="17.25" customHeight="1">
      <c r="G85" s="70"/>
      <c r="H85" s="43"/>
      <c r="I85" s="70"/>
      <c r="J85" s="71"/>
      <c r="K85" s="72"/>
      <c r="L85" s="70"/>
      <c r="M85" s="70"/>
      <c r="N85" s="73"/>
      <c r="O85" s="73"/>
      <c r="P85" s="19"/>
      <c r="Q85" s="19"/>
      <c r="R85" s="19"/>
      <c r="S85" s="19"/>
      <c r="T85" s="229" t="s">
        <v>395</v>
      </c>
      <c r="U85" s="144"/>
      <c r="V85" s="145"/>
      <c r="W85" s="145"/>
      <c r="X85" s="145"/>
      <c r="Y85" s="145"/>
      <c r="Z85" s="146">
        <v>10</v>
      </c>
      <c r="AA85" s="146"/>
      <c r="AB85" s="146"/>
      <c r="AC85" s="146"/>
      <c r="AD85" s="147"/>
      <c r="AE85" s="146"/>
      <c r="AF85" s="146">
        <f>SUM(AD7:AD81)</f>
        <v>0</v>
      </c>
      <c r="AG85" s="146"/>
      <c r="AH85" s="146"/>
      <c r="AI85" s="146"/>
      <c r="AJ85" s="147"/>
      <c r="AK85" s="146"/>
      <c r="AL85" s="146">
        <f>SUM(AJ7:AJ81)</f>
        <v>0</v>
      </c>
      <c r="AM85" s="146"/>
      <c r="AN85" s="146"/>
      <c r="AO85" s="146"/>
      <c r="AP85" s="148"/>
      <c r="AQ85" s="146"/>
      <c r="AR85" s="146">
        <f>SUM(AP7:AP81)</f>
        <v>0</v>
      </c>
      <c r="AS85" s="157"/>
    </row>
    <row r="86" spans="3:45" ht="96" customHeight="1">
      <c r="C86" s="347" t="s">
        <v>242</v>
      </c>
      <c r="D86" s="347"/>
      <c r="E86" s="347"/>
      <c r="G86" s="70"/>
      <c r="H86" s="43"/>
      <c r="I86" s="70"/>
      <c r="J86" s="71"/>
      <c r="K86" s="72"/>
      <c r="L86" s="70"/>
      <c r="M86" s="70"/>
      <c r="N86" s="73"/>
      <c r="O86" s="73"/>
      <c r="P86" s="19"/>
      <c r="Q86" s="19"/>
      <c r="R86" s="19"/>
      <c r="S86" s="19"/>
      <c r="U86" s="1"/>
      <c r="V86" s="1"/>
      <c r="W86" s="1"/>
      <c r="X86" s="1"/>
      <c r="Y86" s="1"/>
      <c r="Z86" s="1"/>
      <c r="AA86" s="1"/>
      <c r="AB86" s="1"/>
      <c r="AC86" s="1"/>
      <c r="AD86" s="1"/>
      <c r="AE86" s="1"/>
      <c r="AF86" s="1"/>
      <c r="AG86" s="1"/>
      <c r="AH86" s="1"/>
      <c r="AI86" s="1"/>
      <c r="AJ86" s="1"/>
      <c r="AK86" s="1"/>
      <c r="AL86" s="1"/>
      <c r="AM86" s="1"/>
      <c r="AN86" s="1"/>
      <c r="AO86" s="1"/>
      <c r="AP86" s="1"/>
      <c r="AQ86" s="1"/>
      <c r="AR86" s="1"/>
    </row>
    <row r="87" spans="3:45">
      <c r="C87" s="346" t="s">
        <v>241</v>
      </c>
      <c r="D87" s="346"/>
      <c r="E87" s="346"/>
      <c r="G87" s="70"/>
      <c r="H87" s="43"/>
      <c r="I87" s="70"/>
      <c r="J87" s="71"/>
      <c r="K87" s="72"/>
      <c r="L87" s="70"/>
      <c r="M87" s="70"/>
      <c r="N87" s="73"/>
      <c r="O87" s="73"/>
      <c r="P87" s="19"/>
      <c r="Q87" s="19"/>
      <c r="R87" s="19"/>
      <c r="S87" s="19"/>
      <c r="U87" s="1"/>
      <c r="V87" s="1"/>
      <c r="W87" s="1"/>
      <c r="X87" s="1"/>
      <c r="Y87" s="1"/>
      <c r="Z87" s="1"/>
      <c r="AA87" s="1"/>
      <c r="AB87" s="1"/>
      <c r="AC87" s="1"/>
      <c r="AD87" s="1"/>
      <c r="AE87" s="1"/>
      <c r="AF87" s="1"/>
      <c r="AG87" s="1"/>
      <c r="AH87" s="1"/>
      <c r="AI87" s="1"/>
      <c r="AJ87" s="1"/>
      <c r="AK87" s="1"/>
      <c r="AL87" s="1"/>
      <c r="AM87" s="1"/>
      <c r="AN87" s="1"/>
      <c r="AO87" s="1"/>
      <c r="AP87" s="1"/>
      <c r="AQ87" s="1"/>
      <c r="AR87" s="1"/>
    </row>
    <row r="88" spans="3:45">
      <c r="G88" s="70"/>
      <c r="H88" s="43"/>
      <c r="I88" s="70"/>
      <c r="J88" s="71"/>
      <c r="K88" s="72"/>
      <c r="L88" s="70"/>
      <c r="M88" s="70"/>
      <c r="N88" s="73"/>
      <c r="O88" s="73"/>
      <c r="P88" s="19"/>
      <c r="Q88" s="19"/>
      <c r="R88" s="19"/>
      <c r="S88" s="19"/>
    </row>
    <row r="89" spans="3:45">
      <c r="G89" s="70"/>
      <c r="H89" s="43"/>
      <c r="I89" s="70"/>
      <c r="J89" s="71"/>
      <c r="K89" s="72"/>
      <c r="L89" s="70"/>
      <c r="M89" s="70"/>
      <c r="N89" s="73"/>
      <c r="O89" s="73"/>
      <c r="P89" s="19"/>
      <c r="Q89" s="19"/>
      <c r="R89" s="19"/>
      <c r="S89" s="19"/>
    </row>
    <row r="90" spans="3:45">
      <c r="G90" s="70"/>
      <c r="H90" s="43"/>
      <c r="I90" s="70"/>
      <c r="J90" s="71"/>
      <c r="K90" s="72"/>
      <c r="L90" s="70"/>
      <c r="M90" s="70"/>
      <c r="N90" s="73"/>
      <c r="O90" s="73"/>
      <c r="P90" s="19"/>
      <c r="Q90" s="19"/>
      <c r="R90" s="19"/>
      <c r="S90" s="19"/>
    </row>
    <row r="91" spans="3:45">
      <c r="G91" s="70"/>
      <c r="H91" s="43"/>
      <c r="I91" s="70"/>
      <c r="J91" s="71"/>
      <c r="K91" s="72"/>
      <c r="L91" s="70"/>
      <c r="M91" s="70"/>
      <c r="N91" s="73"/>
      <c r="O91" s="73"/>
      <c r="P91" s="19"/>
      <c r="Q91" s="19"/>
      <c r="R91" s="19"/>
      <c r="S91" s="19"/>
    </row>
    <row r="92" spans="3:45">
      <c r="G92" s="70"/>
      <c r="H92" s="43"/>
      <c r="I92" s="70"/>
      <c r="J92" s="71"/>
      <c r="K92" s="72"/>
      <c r="L92" s="70"/>
      <c r="M92" s="70"/>
      <c r="N92" s="73"/>
      <c r="O92" s="73"/>
      <c r="P92" s="19"/>
      <c r="Q92" s="19"/>
      <c r="R92" s="19"/>
      <c r="S92" s="19"/>
    </row>
    <row r="93" spans="3:45">
      <c r="G93" s="70"/>
      <c r="H93" s="43"/>
      <c r="I93" s="70"/>
      <c r="J93" s="71"/>
      <c r="K93" s="72"/>
      <c r="L93" s="70"/>
      <c r="M93" s="70"/>
      <c r="N93" s="73"/>
      <c r="O93" s="73"/>
      <c r="P93" s="19"/>
      <c r="Q93" s="19"/>
      <c r="R93" s="19"/>
      <c r="S93" s="19"/>
    </row>
    <row r="94" spans="3:45">
      <c r="G94" s="70"/>
      <c r="H94" s="43"/>
      <c r="I94" s="70"/>
      <c r="J94" s="71"/>
      <c r="K94" s="72"/>
      <c r="L94" s="70"/>
      <c r="M94" s="70"/>
      <c r="N94" s="73"/>
      <c r="O94" s="73"/>
      <c r="P94" s="19"/>
      <c r="Q94" s="19"/>
      <c r="R94" s="19"/>
      <c r="S94" s="19"/>
    </row>
    <row r="95" spans="3:45">
      <c r="G95" s="70"/>
      <c r="H95" s="43"/>
      <c r="I95" s="70"/>
      <c r="J95" s="71"/>
      <c r="K95" s="72"/>
      <c r="L95" s="70"/>
      <c r="M95" s="70"/>
      <c r="N95" s="73"/>
      <c r="O95" s="73"/>
      <c r="P95" s="19"/>
      <c r="Q95" s="19"/>
      <c r="R95" s="19"/>
      <c r="S95" s="19"/>
    </row>
    <row r="96" spans="3:45">
      <c r="G96" s="70"/>
      <c r="H96" s="43"/>
      <c r="I96" s="70"/>
      <c r="J96" s="71"/>
      <c r="K96" s="72"/>
      <c r="L96" s="70"/>
      <c r="M96" s="70"/>
      <c r="N96" s="73"/>
      <c r="O96" s="73"/>
      <c r="P96" s="19"/>
      <c r="Q96" s="19"/>
      <c r="R96" s="19"/>
      <c r="S96" s="19"/>
    </row>
    <row r="97" spans="7:19">
      <c r="G97" s="70"/>
      <c r="H97" s="43"/>
      <c r="I97" s="70"/>
      <c r="J97" s="71"/>
      <c r="K97" s="72"/>
      <c r="L97" s="70"/>
      <c r="M97" s="70"/>
      <c r="N97" s="73"/>
      <c r="O97" s="73"/>
      <c r="P97" s="19"/>
      <c r="Q97" s="19"/>
      <c r="R97" s="19"/>
      <c r="S97" s="19"/>
    </row>
    <row r="98" spans="7:19">
      <c r="G98" s="70"/>
      <c r="H98" s="43"/>
      <c r="I98" s="70"/>
      <c r="J98" s="71"/>
      <c r="K98" s="72"/>
      <c r="L98" s="70"/>
      <c r="M98" s="70"/>
      <c r="N98" s="73"/>
      <c r="O98" s="73"/>
      <c r="P98" s="19"/>
      <c r="Q98" s="19"/>
      <c r="R98" s="19"/>
      <c r="S98" s="19"/>
    </row>
    <row r="99" spans="7:19">
      <c r="G99" s="70"/>
      <c r="H99" s="43"/>
      <c r="I99" s="70"/>
      <c r="J99" s="71"/>
      <c r="K99" s="72"/>
      <c r="L99" s="70"/>
      <c r="M99" s="70"/>
      <c r="N99" s="73"/>
      <c r="O99" s="73"/>
      <c r="P99" s="19"/>
      <c r="Q99" s="19"/>
      <c r="R99" s="19"/>
      <c r="S99" s="19"/>
    </row>
    <row r="100" spans="7:19">
      <c r="G100" s="70"/>
      <c r="H100" s="43"/>
      <c r="I100" s="70"/>
      <c r="J100" s="71"/>
      <c r="K100" s="72"/>
      <c r="L100" s="70"/>
      <c r="M100" s="70"/>
      <c r="N100" s="73"/>
      <c r="O100" s="73"/>
      <c r="P100" s="19"/>
      <c r="Q100" s="19"/>
      <c r="R100" s="19"/>
      <c r="S100" s="19"/>
    </row>
    <row r="101" spans="7:19">
      <c r="G101" s="70"/>
      <c r="H101" s="43"/>
      <c r="I101" s="70"/>
      <c r="J101" s="71"/>
      <c r="K101" s="72"/>
      <c r="L101" s="70"/>
      <c r="M101" s="70"/>
      <c r="N101" s="73"/>
      <c r="O101" s="73"/>
      <c r="P101" s="19"/>
      <c r="Q101" s="19"/>
      <c r="R101" s="19"/>
      <c r="S101" s="19"/>
    </row>
    <row r="102" spans="7:19">
      <c r="G102" s="70"/>
      <c r="H102" s="43"/>
      <c r="I102" s="70"/>
      <c r="J102" s="71"/>
      <c r="K102" s="72"/>
      <c r="L102" s="70"/>
      <c r="M102" s="70"/>
      <c r="N102" s="73"/>
      <c r="O102" s="73"/>
      <c r="P102" s="19"/>
      <c r="Q102" s="19"/>
      <c r="R102" s="19"/>
      <c r="S102" s="19"/>
    </row>
    <row r="103" spans="7:19">
      <c r="G103" s="70"/>
      <c r="H103" s="43"/>
      <c r="I103" s="70"/>
      <c r="J103" s="71"/>
      <c r="K103" s="72"/>
      <c r="L103" s="70"/>
      <c r="M103" s="70"/>
      <c r="N103" s="73"/>
      <c r="O103" s="73"/>
      <c r="P103" s="19"/>
      <c r="Q103" s="19"/>
      <c r="R103" s="19"/>
      <c r="S103" s="19"/>
    </row>
    <row r="104" spans="7:19">
      <c r="G104" s="70"/>
      <c r="H104" s="43"/>
      <c r="I104" s="70"/>
      <c r="J104" s="71"/>
      <c r="K104" s="72"/>
      <c r="L104" s="70"/>
      <c r="M104" s="70"/>
      <c r="N104" s="73"/>
      <c r="O104" s="73"/>
      <c r="P104" s="19"/>
      <c r="Q104" s="19"/>
      <c r="R104" s="19"/>
      <c r="S104" s="19"/>
    </row>
    <row r="105" spans="7:19">
      <c r="G105" s="70"/>
      <c r="H105" s="43"/>
      <c r="I105" s="70"/>
      <c r="J105" s="71"/>
      <c r="K105" s="72"/>
      <c r="L105" s="70"/>
      <c r="M105" s="70"/>
      <c r="N105" s="73"/>
      <c r="O105" s="73"/>
      <c r="P105" s="19"/>
      <c r="Q105" s="19"/>
      <c r="R105" s="19"/>
      <c r="S105" s="19"/>
    </row>
    <row r="106" spans="7:19">
      <c r="G106" s="70"/>
      <c r="H106" s="43"/>
      <c r="I106" s="70"/>
      <c r="J106" s="71"/>
      <c r="K106" s="72"/>
      <c r="L106" s="70"/>
      <c r="M106" s="70"/>
      <c r="N106" s="73"/>
      <c r="O106" s="73"/>
      <c r="P106" s="19"/>
      <c r="Q106" s="19"/>
      <c r="R106" s="19"/>
      <c r="S106" s="19"/>
    </row>
    <row r="107" spans="7:19">
      <c r="G107" s="70"/>
      <c r="H107" s="43"/>
      <c r="I107" s="70"/>
      <c r="J107" s="71"/>
      <c r="K107" s="72"/>
      <c r="L107" s="70"/>
      <c r="M107" s="70"/>
      <c r="N107" s="73"/>
      <c r="O107" s="73"/>
      <c r="P107" s="19"/>
      <c r="Q107" s="19"/>
      <c r="R107" s="19"/>
      <c r="S107" s="19"/>
    </row>
    <row r="108" spans="7:19">
      <c r="G108" s="70"/>
      <c r="H108" s="43"/>
      <c r="I108" s="70"/>
      <c r="J108" s="71"/>
      <c r="K108" s="72"/>
      <c r="L108" s="70"/>
      <c r="M108" s="70"/>
      <c r="N108" s="73"/>
      <c r="O108" s="73"/>
      <c r="P108" s="19"/>
      <c r="Q108" s="19"/>
      <c r="R108" s="19"/>
      <c r="S108" s="19"/>
    </row>
    <row r="109" spans="7:19">
      <c r="G109" s="70"/>
      <c r="H109" s="43"/>
      <c r="I109" s="70"/>
      <c r="J109" s="71"/>
      <c r="K109" s="72"/>
      <c r="L109" s="70"/>
      <c r="M109" s="70"/>
      <c r="N109" s="73"/>
      <c r="O109" s="73"/>
      <c r="P109" s="19"/>
      <c r="Q109" s="19"/>
      <c r="R109" s="19"/>
      <c r="S109" s="19"/>
    </row>
    <row r="110" spans="7:19">
      <c r="G110" s="70"/>
      <c r="H110" s="43"/>
      <c r="I110" s="70"/>
      <c r="J110" s="71"/>
      <c r="K110" s="72"/>
      <c r="L110" s="70"/>
      <c r="M110" s="70"/>
      <c r="N110" s="73"/>
      <c r="O110" s="73"/>
      <c r="P110" s="19"/>
      <c r="Q110" s="19"/>
      <c r="R110" s="19"/>
      <c r="S110" s="19"/>
    </row>
    <row r="111" spans="7:19">
      <c r="G111" s="70"/>
      <c r="H111" s="43"/>
      <c r="I111" s="70"/>
      <c r="J111" s="71"/>
      <c r="K111" s="72"/>
      <c r="L111" s="70"/>
      <c r="M111" s="70"/>
      <c r="N111" s="73"/>
      <c r="O111" s="73"/>
      <c r="P111" s="19"/>
      <c r="Q111" s="19"/>
      <c r="R111" s="19"/>
      <c r="S111" s="19"/>
    </row>
    <row r="112" spans="7:19">
      <c r="G112" s="70"/>
      <c r="H112" s="43"/>
      <c r="I112" s="70"/>
      <c r="J112" s="71"/>
      <c r="K112" s="72"/>
      <c r="L112" s="70"/>
      <c r="M112" s="70"/>
      <c r="N112" s="73"/>
      <c r="O112" s="73"/>
      <c r="P112" s="19"/>
      <c r="Q112" s="19"/>
      <c r="R112" s="19"/>
      <c r="S112" s="19"/>
    </row>
    <row r="113" spans="7:19">
      <c r="G113" s="70"/>
      <c r="H113" s="43"/>
      <c r="I113" s="70"/>
      <c r="J113" s="71"/>
      <c r="K113" s="72"/>
      <c r="L113" s="70"/>
      <c r="M113" s="70"/>
      <c r="N113" s="73"/>
      <c r="O113" s="73"/>
      <c r="P113" s="19"/>
      <c r="Q113" s="19"/>
      <c r="R113" s="19"/>
      <c r="S113" s="19"/>
    </row>
    <row r="114" spans="7:19">
      <c r="G114" s="70"/>
      <c r="H114" s="43"/>
      <c r="I114" s="70"/>
      <c r="J114" s="71"/>
      <c r="K114" s="72"/>
      <c r="L114" s="70"/>
      <c r="M114" s="70"/>
      <c r="N114" s="73"/>
      <c r="O114" s="73"/>
      <c r="P114" s="19"/>
      <c r="Q114" s="19"/>
      <c r="R114" s="19"/>
      <c r="S114" s="19"/>
    </row>
    <row r="115" spans="7:19">
      <c r="G115" s="70"/>
      <c r="H115" s="43"/>
      <c r="I115" s="70"/>
      <c r="J115" s="71"/>
      <c r="K115" s="72"/>
      <c r="L115" s="70"/>
      <c r="M115" s="70"/>
      <c r="N115" s="73"/>
      <c r="O115" s="73"/>
      <c r="P115" s="19"/>
      <c r="Q115" s="19"/>
      <c r="R115" s="19"/>
      <c r="S115" s="19"/>
    </row>
    <row r="116" spans="7:19">
      <c r="G116" s="70"/>
      <c r="H116" s="43"/>
      <c r="I116" s="70"/>
      <c r="J116" s="71"/>
      <c r="K116" s="72"/>
      <c r="L116" s="70"/>
      <c r="M116" s="70"/>
      <c r="N116" s="73"/>
      <c r="O116" s="73"/>
      <c r="P116" s="19"/>
      <c r="Q116" s="19"/>
      <c r="R116" s="19"/>
      <c r="S116" s="19"/>
    </row>
    <row r="117" spans="7:19">
      <c r="G117" s="70"/>
      <c r="H117" s="43"/>
      <c r="I117" s="70"/>
      <c r="J117" s="71"/>
      <c r="K117" s="72"/>
      <c r="L117" s="70"/>
      <c r="M117" s="70"/>
      <c r="N117" s="73"/>
      <c r="O117" s="73"/>
      <c r="P117" s="19"/>
      <c r="Q117" s="19"/>
      <c r="R117" s="19"/>
      <c r="S117" s="19"/>
    </row>
    <row r="118" spans="7:19">
      <c r="G118" s="70"/>
      <c r="H118" s="43"/>
      <c r="I118" s="70"/>
      <c r="J118" s="71"/>
      <c r="K118" s="72"/>
      <c r="L118" s="70"/>
      <c r="M118" s="70"/>
      <c r="N118" s="73"/>
      <c r="O118" s="73"/>
      <c r="P118" s="19"/>
      <c r="Q118" s="19"/>
      <c r="R118" s="19"/>
      <c r="S118" s="19"/>
    </row>
    <row r="119" spans="7:19">
      <c r="G119" s="70"/>
      <c r="H119" s="43"/>
      <c r="I119" s="70"/>
      <c r="J119" s="71"/>
      <c r="K119" s="72"/>
      <c r="L119" s="70"/>
      <c r="M119" s="70"/>
      <c r="N119" s="73"/>
      <c r="O119" s="73"/>
      <c r="P119" s="19"/>
      <c r="Q119" s="19"/>
      <c r="R119" s="19"/>
      <c r="S119" s="19"/>
    </row>
    <row r="120" spans="7:19">
      <c r="G120" s="70"/>
      <c r="H120" s="43"/>
      <c r="I120" s="70"/>
      <c r="J120" s="71"/>
      <c r="K120" s="72"/>
      <c r="L120" s="70"/>
      <c r="M120" s="70"/>
      <c r="N120" s="73"/>
      <c r="O120" s="73"/>
      <c r="P120" s="19"/>
      <c r="Q120" s="19"/>
      <c r="R120" s="19"/>
      <c r="S120" s="19"/>
    </row>
    <row r="121" spans="7:19">
      <c r="G121" s="70"/>
      <c r="H121" s="43"/>
      <c r="I121" s="70"/>
      <c r="J121" s="71"/>
      <c r="K121" s="72"/>
      <c r="L121" s="70"/>
      <c r="M121" s="70"/>
      <c r="N121" s="73"/>
      <c r="O121" s="73"/>
      <c r="P121" s="19"/>
      <c r="Q121" s="19"/>
      <c r="R121" s="19"/>
      <c r="S121" s="19"/>
    </row>
    <row r="122" spans="7:19">
      <c r="G122" s="70"/>
      <c r="H122" s="43"/>
      <c r="I122" s="70"/>
      <c r="J122" s="71"/>
      <c r="K122" s="72"/>
      <c r="L122" s="70"/>
      <c r="M122" s="70"/>
      <c r="N122" s="73"/>
      <c r="O122" s="73"/>
      <c r="P122" s="19"/>
      <c r="Q122" s="19"/>
      <c r="R122" s="19"/>
      <c r="S122" s="19"/>
    </row>
    <row r="123" spans="7:19">
      <c r="G123" s="70"/>
      <c r="H123" s="43"/>
      <c r="I123" s="70"/>
      <c r="J123" s="71"/>
      <c r="K123" s="72"/>
      <c r="L123" s="70"/>
      <c r="M123" s="70"/>
      <c r="N123" s="73"/>
      <c r="O123" s="73"/>
      <c r="P123" s="19"/>
      <c r="Q123" s="19"/>
      <c r="R123" s="19"/>
      <c r="S123" s="19"/>
    </row>
    <row r="124" spans="7:19">
      <c r="G124" s="70"/>
      <c r="H124" s="43"/>
      <c r="I124" s="70"/>
      <c r="J124" s="71"/>
      <c r="K124" s="72"/>
      <c r="L124" s="70"/>
      <c r="M124" s="70"/>
      <c r="N124" s="73"/>
      <c r="O124" s="73"/>
      <c r="P124" s="19"/>
      <c r="Q124" s="19"/>
      <c r="R124" s="19"/>
      <c r="S124" s="19"/>
    </row>
    <row r="125" spans="7:19">
      <c r="G125" s="70"/>
      <c r="H125" s="43"/>
      <c r="I125" s="70"/>
      <c r="J125" s="71"/>
      <c r="K125" s="72"/>
      <c r="L125" s="70"/>
      <c r="M125" s="70"/>
      <c r="N125" s="73"/>
      <c r="O125" s="73"/>
      <c r="P125" s="19"/>
      <c r="Q125" s="19"/>
      <c r="R125" s="19"/>
      <c r="S125" s="19"/>
    </row>
    <row r="126" spans="7:19">
      <c r="G126" s="70"/>
      <c r="H126" s="43"/>
      <c r="I126" s="70"/>
      <c r="J126" s="71"/>
      <c r="K126" s="72"/>
      <c r="L126" s="70"/>
      <c r="M126" s="70"/>
      <c r="N126" s="73"/>
      <c r="O126" s="73"/>
      <c r="P126" s="19"/>
      <c r="Q126" s="19"/>
      <c r="R126" s="19"/>
      <c r="S126" s="19"/>
    </row>
    <row r="127" spans="7:19">
      <c r="G127" s="70"/>
      <c r="H127" s="43"/>
      <c r="I127" s="70"/>
      <c r="J127" s="71"/>
      <c r="K127" s="72"/>
      <c r="L127" s="70"/>
      <c r="M127" s="70"/>
      <c r="N127" s="73"/>
      <c r="O127" s="73"/>
      <c r="P127" s="19"/>
      <c r="Q127" s="19"/>
      <c r="R127" s="19"/>
      <c r="S127" s="19"/>
    </row>
    <row r="128" spans="7:19">
      <c r="G128" s="70"/>
      <c r="H128" s="43"/>
      <c r="I128" s="70"/>
      <c r="J128" s="71"/>
      <c r="K128" s="72"/>
      <c r="L128" s="70"/>
      <c r="M128" s="70"/>
      <c r="N128" s="73"/>
      <c r="O128" s="73"/>
      <c r="P128" s="19"/>
      <c r="Q128" s="19"/>
      <c r="R128" s="19"/>
      <c r="S128" s="19"/>
    </row>
    <row r="129" spans="7:19">
      <c r="G129" s="70"/>
      <c r="H129" s="43"/>
      <c r="I129" s="70"/>
      <c r="J129" s="71"/>
      <c r="K129" s="72"/>
      <c r="L129" s="70"/>
      <c r="M129" s="70"/>
      <c r="N129" s="73"/>
      <c r="O129" s="73"/>
      <c r="P129" s="19"/>
      <c r="Q129" s="19"/>
      <c r="R129" s="19"/>
      <c r="S129" s="19"/>
    </row>
    <row r="130" spans="7:19">
      <c r="G130" s="70"/>
      <c r="H130" s="43"/>
      <c r="I130" s="70"/>
      <c r="J130" s="71"/>
      <c r="K130" s="72"/>
      <c r="L130" s="70"/>
      <c r="M130" s="70"/>
      <c r="N130" s="73"/>
      <c r="O130" s="73"/>
      <c r="P130" s="19"/>
      <c r="Q130" s="19"/>
      <c r="R130" s="19"/>
      <c r="S130" s="19"/>
    </row>
    <row r="131" spans="7:19">
      <c r="G131" s="70"/>
      <c r="H131" s="43"/>
      <c r="I131" s="70"/>
      <c r="J131" s="71"/>
      <c r="K131" s="72"/>
      <c r="L131" s="70"/>
      <c r="M131" s="70"/>
      <c r="N131" s="73"/>
      <c r="O131" s="73"/>
      <c r="P131" s="19"/>
      <c r="Q131" s="19"/>
      <c r="R131" s="19"/>
      <c r="S131" s="19"/>
    </row>
    <row r="132" spans="7:19">
      <c r="G132" s="70"/>
      <c r="H132" s="43"/>
      <c r="I132" s="70"/>
      <c r="J132" s="71"/>
      <c r="K132" s="72"/>
      <c r="L132" s="70"/>
      <c r="M132" s="70"/>
      <c r="N132" s="73"/>
      <c r="O132" s="73"/>
      <c r="P132" s="19"/>
      <c r="Q132" s="19"/>
      <c r="R132" s="19"/>
      <c r="S132" s="19"/>
    </row>
    <row r="133" spans="7:19">
      <c r="G133" s="70"/>
      <c r="H133" s="43"/>
      <c r="I133" s="70"/>
      <c r="J133" s="71"/>
      <c r="K133" s="72"/>
      <c r="L133" s="70"/>
      <c r="M133" s="70"/>
      <c r="N133" s="73"/>
      <c r="O133" s="73"/>
      <c r="P133" s="19"/>
      <c r="Q133" s="19"/>
      <c r="R133" s="19"/>
      <c r="S133" s="19"/>
    </row>
    <row r="134" spans="7:19">
      <c r="G134" s="70"/>
      <c r="H134" s="43"/>
      <c r="I134" s="70"/>
      <c r="J134" s="71"/>
      <c r="K134" s="72"/>
      <c r="L134" s="70"/>
      <c r="M134" s="70"/>
      <c r="N134" s="73"/>
      <c r="O134" s="73"/>
      <c r="P134" s="19"/>
      <c r="Q134" s="19"/>
      <c r="R134" s="19"/>
      <c r="S134" s="19"/>
    </row>
    <row r="135" spans="7:19">
      <c r="G135" s="70"/>
      <c r="H135" s="43"/>
      <c r="I135" s="70"/>
      <c r="J135" s="71"/>
      <c r="K135" s="72"/>
      <c r="L135" s="70"/>
      <c r="M135" s="70"/>
      <c r="N135" s="73"/>
      <c r="O135" s="73"/>
      <c r="P135" s="19"/>
      <c r="Q135" s="19"/>
      <c r="R135" s="19"/>
      <c r="S135" s="19"/>
    </row>
    <row r="136" spans="7:19">
      <c r="G136" s="70"/>
      <c r="H136" s="43"/>
      <c r="I136" s="70"/>
      <c r="J136" s="71"/>
      <c r="K136" s="72"/>
      <c r="L136" s="70"/>
      <c r="M136" s="70"/>
      <c r="N136" s="73"/>
      <c r="O136" s="73"/>
      <c r="P136" s="19"/>
      <c r="Q136" s="19"/>
      <c r="R136" s="19"/>
      <c r="S136" s="19"/>
    </row>
    <row r="137" spans="7:19">
      <c r="G137" s="70"/>
      <c r="H137" s="43"/>
      <c r="I137" s="70"/>
      <c r="J137" s="71"/>
      <c r="K137" s="72"/>
      <c r="L137" s="70"/>
      <c r="M137" s="70"/>
      <c r="N137" s="73"/>
      <c r="O137" s="73"/>
      <c r="P137" s="19"/>
      <c r="Q137" s="19"/>
      <c r="R137" s="19"/>
      <c r="S137" s="19"/>
    </row>
    <row r="138" spans="7:19">
      <c r="G138" s="70"/>
      <c r="H138" s="43"/>
      <c r="I138" s="70"/>
      <c r="J138" s="71"/>
      <c r="K138" s="72"/>
      <c r="L138" s="70"/>
      <c r="M138" s="70"/>
      <c r="N138" s="73"/>
      <c r="O138" s="73"/>
      <c r="P138" s="19"/>
      <c r="Q138" s="19"/>
      <c r="R138" s="19"/>
      <c r="S138" s="19"/>
    </row>
    <row r="139" spans="7:19">
      <c r="G139" s="70"/>
      <c r="H139" s="43"/>
      <c r="I139" s="70"/>
      <c r="J139" s="71"/>
      <c r="K139" s="72"/>
      <c r="L139" s="70"/>
      <c r="M139" s="70"/>
      <c r="N139" s="73"/>
      <c r="O139" s="73"/>
      <c r="P139" s="19"/>
      <c r="Q139" s="19"/>
      <c r="R139" s="19"/>
      <c r="S139" s="19"/>
    </row>
    <row r="140" spans="7:19">
      <c r="G140" s="70"/>
      <c r="H140" s="43"/>
      <c r="I140" s="70"/>
      <c r="J140" s="71"/>
      <c r="K140" s="72"/>
      <c r="L140" s="70"/>
      <c r="M140" s="70"/>
      <c r="N140" s="73"/>
      <c r="O140" s="73"/>
      <c r="P140" s="19"/>
      <c r="Q140" s="19"/>
      <c r="R140" s="19"/>
      <c r="S140" s="19"/>
    </row>
    <row r="141" spans="7:19">
      <c r="G141" s="70"/>
      <c r="H141" s="43"/>
      <c r="I141" s="70"/>
      <c r="J141" s="71"/>
      <c r="K141" s="72"/>
      <c r="L141" s="70"/>
      <c r="M141" s="70"/>
      <c r="N141" s="73"/>
      <c r="O141" s="73"/>
      <c r="P141" s="19"/>
      <c r="Q141" s="19"/>
      <c r="R141" s="19"/>
      <c r="S141" s="19"/>
    </row>
    <row r="142" spans="7:19">
      <c r="G142" s="70"/>
      <c r="H142" s="43"/>
      <c r="I142" s="70"/>
      <c r="J142" s="71"/>
      <c r="K142" s="72"/>
      <c r="L142" s="70"/>
      <c r="M142" s="70"/>
      <c r="N142" s="73"/>
      <c r="O142" s="73"/>
      <c r="P142" s="19"/>
      <c r="Q142" s="19"/>
      <c r="R142" s="19"/>
      <c r="S142" s="19"/>
    </row>
    <row r="143" spans="7:19">
      <c r="G143" s="70"/>
      <c r="H143" s="43"/>
      <c r="I143" s="70"/>
      <c r="J143" s="71"/>
      <c r="K143" s="72"/>
      <c r="L143" s="70"/>
      <c r="M143" s="70"/>
      <c r="N143" s="73"/>
      <c r="O143" s="73"/>
      <c r="P143" s="19"/>
      <c r="Q143" s="19"/>
      <c r="R143" s="19"/>
      <c r="S143" s="19"/>
    </row>
    <row r="144" spans="7:19">
      <c r="G144" s="70"/>
      <c r="H144" s="43"/>
      <c r="I144" s="70"/>
      <c r="J144" s="71"/>
      <c r="K144" s="72"/>
      <c r="L144" s="70"/>
      <c r="M144" s="70"/>
      <c r="N144" s="73"/>
      <c r="O144" s="73"/>
      <c r="P144" s="19"/>
      <c r="Q144" s="19"/>
      <c r="R144" s="19"/>
      <c r="S144" s="19"/>
    </row>
    <row r="145" spans="7:19">
      <c r="G145" s="70"/>
      <c r="H145" s="43"/>
      <c r="I145" s="70"/>
      <c r="J145" s="71"/>
      <c r="K145" s="72"/>
      <c r="L145" s="70"/>
      <c r="M145" s="70"/>
      <c r="N145" s="73"/>
      <c r="O145" s="73"/>
      <c r="P145" s="19"/>
      <c r="Q145" s="19"/>
      <c r="R145" s="19"/>
      <c r="S145" s="19"/>
    </row>
    <row r="146" spans="7:19">
      <c r="G146" s="70"/>
      <c r="H146" s="43"/>
      <c r="I146" s="70"/>
      <c r="J146" s="71"/>
      <c r="K146" s="72"/>
      <c r="L146" s="70"/>
      <c r="M146" s="70"/>
      <c r="N146" s="73"/>
      <c r="O146" s="73"/>
      <c r="P146" s="19"/>
      <c r="Q146" s="19"/>
      <c r="R146" s="19"/>
      <c r="S146" s="19"/>
    </row>
    <row r="147" spans="7:19">
      <c r="G147" s="70"/>
      <c r="H147" s="43"/>
      <c r="I147" s="70"/>
      <c r="J147" s="71"/>
      <c r="K147" s="72"/>
      <c r="L147" s="70"/>
      <c r="M147" s="70"/>
      <c r="N147" s="73"/>
      <c r="O147" s="73"/>
      <c r="P147" s="19"/>
      <c r="Q147" s="19"/>
      <c r="R147" s="19"/>
      <c r="S147" s="19"/>
    </row>
    <row r="148" spans="7:19">
      <c r="G148" s="70"/>
      <c r="H148" s="43"/>
      <c r="I148" s="70"/>
      <c r="J148" s="71"/>
      <c r="K148" s="72"/>
      <c r="L148" s="70"/>
      <c r="M148" s="70"/>
      <c r="N148" s="73"/>
      <c r="O148" s="73"/>
      <c r="P148" s="19"/>
      <c r="Q148" s="19"/>
      <c r="R148" s="19"/>
      <c r="S148" s="19"/>
    </row>
    <row r="149" spans="7:19">
      <c r="G149" s="70"/>
      <c r="H149" s="43"/>
      <c r="I149" s="70"/>
      <c r="J149" s="71"/>
      <c r="K149" s="72"/>
      <c r="L149" s="70"/>
      <c r="M149" s="70"/>
      <c r="N149" s="73"/>
      <c r="O149" s="73"/>
      <c r="P149" s="19"/>
      <c r="Q149" s="19"/>
      <c r="R149" s="19"/>
      <c r="S149" s="19"/>
    </row>
    <row r="150" spans="7:19">
      <c r="G150" s="70"/>
      <c r="H150" s="43"/>
      <c r="I150" s="70"/>
      <c r="J150" s="71"/>
      <c r="K150" s="72"/>
      <c r="L150" s="70"/>
      <c r="M150" s="70"/>
      <c r="N150" s="73"/>
      <c r="O150" s="73"/>
      <c r="P150" s="19"/>
      <c r="Q150" s="19"/>
      <c r="R150" s="19"/>
      <c r="S150" s="19"/>
    </row>
    <row r="151" spans="7:19">
      <c r="G151" s="70"/>
      <c r="H151" s="43"/>
      <c r="I151" s="70"/>
      <c r="J151" s="71"/>
      <c r="K151" s="72"/>
      <c r="L151" s="70"/>
      <c r="M151" s="70"/>
      <c r="N151" s="73"/>
      <c r="O151" s="73"/>
      <c r="P151" s="19"/>
      <c r="Q151" s="19"/>
      <c r="R151" s="19"/>
      <c r="S151" s="19"/>
    </row>
    <row r="152" spans="7:19">
      <c r="G152" s="70"/>
      <c r="H152" s="43"/>
      <c r="I152" s="70"/>
      <c r="J152" s="71"/>
      <c r="K152" s="72"/>
      <c r="L152" s="70"/>
      <c r="M152" s="70"/>
      <c r="N152" s="73"/>
      <c r="O152" s="73"/>
      <c r="P152" s="19"/>
      <c r="Q152" s="19"/>
      <c r="R152" s="19"/>
      <c r="S152" s="19"/>
    </row>
    <row r="153" spans="7:19">
      <c r="G153" s="70"/>
      <c r="H153" s="43"/>
      <c r="I153" s="70"/>
      <c r="J153" s="71"/>
      <c r="K153" s="72"/>
      <c r="L153" s="70"/>
      <c r="M153" s="70"/>
      <c r="N153" s="73"/>
      <c r="O153" s="73"/>
      <c r="P153" s="19"/>
      <c r="Q153" s="19"/>
      <c r="R153" s="19"/>
      <c r="S153" s="19"/>
    </row>
    <row r="154" spans="7:19">
      <c r="G154" s="70"/>
      <c r="H154" s="43"/>
      <c r="I154" s="70"/>
      <c r="J154" s="71"/>
      <c r="K154" s="72"/>
      <c r="L154" s="70"/>
      <c r="M154" s="70"/>
      <c r="N154" s="73"/>
      <c r="O154" s="73"/>
      <c r="P154" s="19"/>
      <c r="Q154" s="19"/>
      <c r="R154" s="19"/>
      <c r="S154" s="19"/>
    </row>
    <row r="155" spans="7:19">
      <c r="G155" s="70"/>
      <c r="H155" s="43"/>
      <c r="I155" s="70"/>
      <c r="J155" s="71"/>
      <c r="K155" s="72"/>
      <c r="L155" s="70"/>
      <c r="M155" s="70"/>
      <c r="N155" s="73"/>
      <c r="O155" s="73"/>
      <c r="P155" s="19"/>
      <c r="Q155" s="19"/>
      <c r="R155" s="19"/>
      <c r="S155" s="19"/>
    </row>
    <row r="156" spans="7:19">
      <c r="G156" s="70"/>
      <c r="H156" s="43"/>
      <c r="I156" s="70"/>
      <c r="J156" s="71"/>
      <c r="K156" s="72"/>
      <c r="L156" s="70"/>
      <c r="M156" s="70"/>
      <c r="N156" s="73"/>
      <c r="O156" s="73"/>
      <c r="P156" s="19"/>
      <c r="Q156" s="19"/>
      <c r="R156" s="19"/>
      <c r="S156" s="19"/>
    </row>
    <row r="157" spans="7:19">
      <c r="G157" s="70"/>
      <c r="H157" s="43"/>
      <c r="I157" s="70"/>
      <c r="J157" s="71"/>
      <c r="K157" s="72"/>
      <c r="L157" s="70"/>
      <c r="M157" s="70"/>
      <c r="N157" s="73"/>
      <c r="O157" s="73"/>
      <c r="P157" s="19"/>
      <c r="Q157" s="19"/>
      <c r="R157" s="19"/>
      <c r="S157" s="19"/>
    </row>
    <row r="158" spans="7:19">
      <c r="G158" s="70"/>
      <c r="H158" s="43"/>
      <c r="I158" s="70"/>
      <c r="J158" s="71"/>
      <c r="K158" s="72"/>
      <c r="L158" s="70"/>
      <c r="M158" s="70"/>
      <c r="N158" s="73"/>
      <c r="O158" s="73"/>
      <c r="P158" s="19"/>
      <c r="Q158" s="19"/>
      <c r="R158" s="19"/>
      <c r="S158" s="19"/>
    </row>
    <row r="159" spans="7:19">
      <c r="G159" s="70"/>
      <c r="H159" s="43"/>
      <c r="I159" s="70"/>
      <c r="J159" s="71"/>
      <c r="K159" s="72"/>
      <c r="L159" s="70"/>
      <c r="M159" s="70"/>
      <c r="N159" s="73"/>
      <c r="O159" s="73"/>
      <c r="P159" s="19"/>
      <c r="Q159" s="19"/>
      <c r="R159" s="19"/>
      <c r="S159" s="19"/>
    </row>
    <row r="160" spans="7:19">
      <c r="G160" s="70"/>
      <c r="H160" s="43"/>
      <c r="I160" s="70"/>
      <c r="J160" s="71"/>
      <c r="K160" s="72"/>
      <c r="L160" s="70"/>
      <c r="M160" s="70"/>
      <c r="N160" s="73"/>
      <c r="O160" s="73"/>
      <c r="P160" s="19"/>
      <c r="Q160" s="19"/>
      <c r="R160" s="19"/>
      <c r="S160" s="19"/>
    </row>
    <row r="161" spans="7:19">
      <c r="G161" s="70"/>
      <c r="H161" s="43"/>
      <c r="I161" s="70"/>
      <c r="J161" s="71"/>
      <c r="K161" s="72"/>
      <c r="L161" s="70"/>
      <c r="M161" s="70"/>
      <c r="N161" s="73"/>
      <c r="O161" s="73"/>
      <c r="P161" s="19"/>
      <c r="Q161" s="19"/>
      <c r="R161" s="19"/>
      <c r="S161" s="19"/>
    </row>
    <row r="162" spans="7:19">
      <c r="G162" s="70"/>
      <c r="H162" s="43"/>
      <c r="I162" s="70"/>
      <c r="J162" s="71"/>
      <c r="K162" s="72"/>
      <c r="L162" s="70"/>
      <c r="M162" s="70"/>
      <c r="N162" s="73"/>
      <c r="O162" s="73"/>
      <c r="P162" s="19"/>
      <c r="Q162" s="19"/>
      <c r="R162" s="19"/>
      <c r="S162" s="19"/>
    </row>
    <row r="163" spans="7:19">
      <c r="G163" s="70"/>
      <c r="H163" s="43"/>
      <c r="I163" s="70"/>
      <c r="J163" s="71"/>
      <c r="K163" s="72"/>
      <c r="L163" s="70"/>
      <c r="M163" s="70"/>
      <c r="N163" s="73"/>
      <c r="O163" s="73"/>
      <c r="P163" s="19"/>
      <c r="Q163" s="19"/>
      <c r="R163" s="19"/>
      <c r="S163" s="19"/>
    </row>
    <row r="164" spans="7:19">
      <c r="G164" s="70"/>
      <c r="H164" s="43"/>
      <c r="I164" s="70"/>
      <c r="J164" s="71"/>
      <c r="K164" s="72"/>
      <c r="L164" s="70"/>
      <c r="M164" s="70"/>
      <c r="N164" s="73"/>
      <c r="O164" s="73"/>
      <c r="P164" s="19"/>
      <c r="Q164" s="19"/>
      <c r="R164" s="19"/>
      <c r="S164" s="19"/>
    </row>
    <row r="165" spans="7:19">
      <c r="G165" s="70"/>
      <c r="H165" s="43"/>
      <c r="I165" s="70"/>
      <c r="J165" s="71"/>
      <c r="K165" s="72"/>
      <c r="L165" s="70"/>
      <c r="N165" s="73"/>
      <c r="O165" s="73"/>
      <c r="P165" s="19"/>
      <c r="Q165" s="19"/>
      <c r="R165" s="19"/>
      <c r="S165" s="19"/>
    </row>
    <row r="166" spans="7:19">
      <c r="G166" s="70"/>
      <c r="H166" s="43"/>
      <c r="I166" s="70"/>
      <c r="J166" s="71"/>
      <c r="K166" s="72"/>
      <c r="L166" s="70"/>
      <c r="N166" s="73"/>
      <c r="O166" s="73"/>
      <c r="P166" s="19"/>
      <c r="Q166" s="19"/>
      <c r="R166" s="19"/>
      <c r="S166" s="19"/>
    </row>
    <row r="167" spans="7:19">
      <c r="G167" s="70"/>
      <c r="H167" s="43"/>
      <c r="I167" s="70"/>
      <c r="J167" s="71"/>
      <c r="K167" s="72"/>
      <c r="L167" s="70"/>
      <c r="N167" s="73"/>
      <c r="O167" s="73"/>
      <c r="P167" s="19"/>
      <c r="Q167" s="19"/>
      <c r="R167" s="19"/>
      <c r="S167" s="19"/>
    </row>
    <row r="168" spans="7:19">
      <c r="G168" s="70"/>
      <c r="H168" s="43"/>
      <c r="I168" s="70"/>
      <c r="J168" s="71"/>
      <c r="K168" s="72"/>
      <c r="L168" s="70"/>
      <c r="N168" s="73"/>
      <c r="O168" s="73"/>
      <c r="P168" s="19"/>
      <c r="Q168" s="19"/>
      <c r="R168" s="19"/>
      <c r="S168" s="19"/>
    </row>
    <row r="169" spans="7:19">
      <c r="G169" s="70"/>
      <c r="H169" s="43"/>
      <c r="I169" s="70"/>
      <c r="J169" s="71"/>
      <c r="K169" s="72"/>
      <c r="L169" s="70"/>
      <c r="N169" s="73"/>
      <c r="O169" s="73"/>
      <c r="P169" s="19"/>
      <c r="Q169" s="19"/>
      <c r="R169" s="19"/>
      <c r="S169" s="19"/>
    </row>
    <row r="170" spans="7:19">
      <c r="G170" s="70"/>
      <c r="H170" s="43"/>
      <c r="I170" s="70"/>
      <c r="J170" s="71"/>
      <c r="K170" s="72"/>
      <c r="L170" s="70"/>
      <c r="N170" s="73"/>
      <c r="O170" s="73"/>
      <c r="P170" s="19"/>
      <c r="Q170" s="19"/>
      <c r="R170" s="19"/>
      <c r="S170" s="19"/>
    </row>
    <row r="171" spans="7:19">
      <c r="G171" s="70"/>
      <c r="H171" s="43"/>
      <c r="I171" s="70"/>
      <c r="J171" s="71"/>
      <c r="K171" s="72"/>
      <c r="L171" s="70"/>
      <c r="N171" s="73"/>
      <c r="O171" s="73"/>
      <c r="P171" s="19"/>
      <c r="Q171" s="19"/>
      <c r="R171" s="19"/>
      <c r="S171" s="19"/>
    </row>
    <row r="172" spans="7:19">
      <c r="G172" s="70"/>
      <c r="H172" s="43"/>
      <c r="I172" s="70"/>
      <c r="J172" s="71"/>
      <c r="K172" s="72"/>
      <c r="L172" s="70"/>
      <c r="N172" s="73"/>
      <c r="O172" s="73"/>
      <c r="P172" s="19"/>
      <c r="Q172" s="19"/>
      <c r="R172" s="19"/>
      <c r="S172" s="19"/>
    </row>
    <row r="173" spans="7:19">
      <c r="G173" s="70"/>
      <c r="H173" s="43"/>
      <c r="I173" s="70"/>
      <c r="J173" s="71"/>
      <c r="K173" s="72"/>
      <c r="L173" s="70"/>
      <c r="N173" s="73"/>
      <c r="O173" s="73"/>
      <c r="P173" s="19"/>
      <c r="Q173" s="19"/>
      <c r="R173" s="19"/>
      <c r="S173" s="19"/>
    </row>
    <row r="174" spans="7:19">
      <c r="G174" s="70"/>
      <c r="H174" s="43"/>
      <c r="I174" s="70"/>
      <c r="J174" s="71"/>
      <c r="K174" s="72"/>
      <c r="L174" s="70"/>
      <c r="N174" s="73"/>
      <c r="O174" s="73"/>
      <c r="P174" s="19"/>
      <c r="Q174" s="19"/>
      <c r="R174" s="19"/>
      <c r="S174" s="19"/>
    </row>
    <row r="175" spans="7:19">
      <c r="G175" s="70"/>
      <c r="H175" s="43"/>
      <c r="I175" s="70"/>
      <c r="J175" s="71"/>
      <c r="K175" s="72"/>
      <c r="L175" s="70"/>
      <c r="N175" s="73"/>
      <c r="O175" s="73"/>
      <c r="P175" s="19"/>
      <c r="Q175" s="19"/>
      <c r="R175" s="19"/>
      <c r="S175" s="19"/>
    </row>
    <row r="176" spans="7:19">
      <c r="G176" s="70"/>
      <c r="H176" s="43"/>
      <c r="I176" s="70"/>
      <c r="J176" s="71"/>
      <c r="K176" s="72"/>
      <c r="L176" s="70"/>
      <c r="N176" s="73"/>
      <c r="O176" s="73"/>
      <c r="P176" s="19"/>
      <c r="Q176" s="19"/>
      <c r="R176" s="19"/>
      <c r="S176" s="19"/>
    </row>
    <row r="177" spans="7:19">
      <c r="G177" s="70"/>
      <c r="H177" s="43"/>
      <c r="I177" s="70"/>
      <c r="J177" s="71"/>
      <c r="K177" s="72"/>
      <c r="L177" s="70"/>
      <c r="N177" s="73"/>
      <c r="O177" s="73"/>
      <c r="P177" s="19"/>
      <c r="Q177" s="19"/>
      <c r="R177" s="19"/>
      <c r="S177" s="19"/>
    </row>
    <row r="178" spans="7:19">
      <c r="G178" s="70"/>
      <c r="H178" s="43"/>
      <c r="I178" s="70"/>
      <c r="J178" s="71"/>
      <c r="K178" s="72"/>
      <c r="L178" s="70"/>
      <c r="N178" s="73"/>
      <c r="O178" s="73"/>
      <c r="P178" s="19"/>
      <c r="Q178" s="19"/>
      <c r="R178" s="19"/>
      <c r="S178" s="19"/>
    </row>
    <row r="179" spans="7:19">
      <c r="G179" s="70"/>
      <c r="H179" s="43"/>
      <c r="I179" s="70"/>
      <c r="J179" s="71"/>
      <c r="K179" s="72"/>
      <c r="L179" s="70"/>
      <c r="N179" s="73"/>
      <c r="O179" s="73"/>
      <c r="P179" s="19"/>
      <c r="Q179" s="19"/>
      <c r="R179" s="19"/>
      <c r="S179" s="19"/>
    </row>
    <row r="180" spans="7:19">
      <c r="G180" s="70"/>
      <c r="H180" s="43"/>
      <c r="I180" s="70"/>
      <c r="J180" s="71"/>
      <c r="K180" s="72"/>
      <c r="L180" s="70"/>
      <c r="N180" s="73"/>
      <c r="O180" s="73"/>
      <c r="P180" s="19"/>
      <c r="Q180" s="19"/>
      <c r="R180" s="19"/>
      <c r="S180" s="19"/>
    </row>
    <row r="181" spans="7:19">
      <c r="G181" s="70"/>
      <c r="H181" s="43"/>
      <c r="I181" s="70"/>
      <c r="J181" s="71"/>
      <c r="K181" s="72"/>
      <c r="L181" s="70"/>
      <c r="N181" s="73"/>
      <c r="O181" s="73"/>
      <c r="P181" s="19"/>
      <c r="Q181" s="19"/>
      <c r="R181" s="19"/>
      <c r="S181" s="19"/>
    </row>
    <row r="182" spans="7:19">
      <c r="G182" s="70"/>
      <c r="H182" s="43"/>
      <c r="I182" s="70"/>
      <c r="J182" s="71"/>
      <c r="K182" s="72"/>
      <c r="L182" s="70"/>
      <c r="N182" s="73"/>
      <c r="O182" s="73"/>
      <c r="P182" s="19"/>
      <c r="Q182" s="19"/>
      <c r="R182" s="19"/>
      <c r="S182" s="19"/>
    </row>
    <row r="183" spans="7:19">
      <c r="G183" s="70"/>
      <c r="H183" s="43"/>
      <c r="I183" s="70"/>
      <c r="J183" s="71"/>
      <c r="K183" s="72"/>
      <c r="L183" s="70"/>
      <c r="N183" s="73"/>
      <c r="O183" s="73"/>
      <c r="P183" s="19"/>
      <c r="Q183" s="19"/>
      <c r="R183" s="19"/>
      <c r="S183" s="19"/>
    </row>
    <row r="184" spans="7:19">
      <c r="G184" s="70"/>
      <c r="H184" s="43"/>
      <c r="I184" s="70"/>
      <c r="J184" s="71"/>
      <c r="K184" s="72"/>
      <c r="L184" s="70"/>
      <c r="N184" s="73"/>
      <c r="O184" s="73"/>
      <c r="P184" s="19"/>
      <c r="Q184" s="19"/>
      <c r="R184" s="19"/>
      <c r="S184" s="19"/>
    </row>
    <row r="185" spans="7:19">
      <c r="G185" s="70"/>
      <c r="H185" s="43"/>
      <c r="I185" s="70"/>
      <c r="J185" s="71"/>
      <c r="K185" s="72"/>
      <c r="L185" s="70"/>
      <c r="N185" s="73"/>
      <c r="O185" s="73"/>
      <c r="P185" s="19"/>
      <c r="Q185" s="19"/>
      <c r="R185" s="19"/>
      <c r="S185" s="19"/>
    </row>
    <row r="186" spans="7:19">
      <c r="G186" s="70"/>
      <c r="H186" s="43"/>
      <c r="I186" s="70"/>
      <c r="J186" s="71"/>
      <c r="K186" s="72"/>
      <c r="L186" s="70"/>
      <c r="N186" s="73"/>
      <c r="O186" s="73"/>
      <c r="P186" s="19"/>
      <c r="Q186" s="19"/>
      <c r="R186" s="19"/>
      <c r="S186" s="19"/>
    </row>
    <row r="187" spans="7:19">
      <c r="G187" s="70"/>
      <c r="H187" s="43"/>
      <c r="I187" s="70"/>
      <c r="J187" s="71"/>
      <c r="K187" s="72"/>
      <c r="L187" s="70"/>
      <c r="N187" s="73"/>
      <c r="O187" s="73"/>
      <c r="P187" s="19"/>
      <c r="Q187" s="19"/>
      <c r="R187" s="19"/>
      <c r="S187" s="19"/>
    </row>
    <row r="188" spans="7:19">
      <c r="G188" s="70"/>
      <c r="H188" s="43"/>
      <c r="I188" s="70"/>
      <c r="J188" s="71"/>
      <c r="K188" s="72"/>
      <c r="L188" s="70"/>
      <c r="N188" s="73"/>
      <c r="O188" s="73"/>
      <c r="P188" s="19"/>
      <c r="Q188" s="19"/>
      <c r="R188" s="19"/>
      <c r="S188" s="19"/>
    </row>
    <row r="189" spans="7:19">
      <c r="G189" s="70"/>
      <c r="H189" s="43"/>
      <c r="I189" s="70"/>
      <c r="J189" s="71"/>
      <c r="K189" s="72"/>
      <c r="L189" s="70"/>
      <c r="N189" s="73"/>
      <c r="O189" s="73"/>
      <c r="P189" s="19"/>
      <c r="Q189" s="19"/>
      <c r="R189" s="19"/>
      <c r="S189" s="19"/>
    </row>
    <row r="190" spans="7:19">
      <c r="G190" s="70"/>
      <c r="H190" s="43"/>
      <c r="I190" s="70"/>
      <c r="J190" s="71"/>
      <c r="K190" s="72"/>
      <c r="L190" s="70"/>
      <c r="N190" s="73"/>
      <c r="O190" s="73"/>
      <c r="P190" s="19"/>
      <c r="Q190" s="19"/>
      <c r="R190" s="19"/>
      <c r="S190" s="19"/>
    </row>
    <row r="191" spans="7:19">
      <c r="G191" s="70"/>
      <c r="H191" s="43"/>
      <c r="I191" s="70"/>
      <c r="J191" s="71"/>
      <c r="K191" s="72"/>
      <c r="L191" s="70"/>
      <c r="N191" s="73"/>
      <c r="O191" s="73"/>
      <c r="P191" s="19"/>
      <c r="Q191" s="19"/>
      <c r="R191" s="19"/>
      <c r="S191" s="19"/>
    </row>
    <row r="192" spans="7:19">
      <c r="G192" s="70"/>
      <c r="H192" s="43"/>
      <c r="I192" s="70"/>
      <c r="J192" s="71"/>
      <c r="K192" s="72"/>
      <c r="L192" s="70"/>
      <c r="N192" s="73"/>
      <c r="O192" s="73"/>
      <c r="P192" s="19"/>
      <c r="Q192" s="19"/>
      <c r="R192" s="19"/>
      <c r="S192" s="19"/>
    </row>
    <row r="193" spans="7:19">
      <c r="G193" s="70"/>
      <c r="H193" s="43"/>
      <c r="I193" s="70"/>
      <c r="J193" s="71"/>
      <c r="K193" s="72"/>
      <c r="L193" s="70"/>
      <c r="N193" s="73"/>
      <c r="O193" s="73"/>
      <c r="P193" s="19"/>
      <c r="Q193" s="19"/>
      <c r="R193" s="19"/>
      <c r="S193" s="19"/>
    </row>
    <row r="194" spans="7:19">
      <c r="G194" s="70"/>
      <c r="H194" s="43"/>
      <c r="I194" s="70"/>
      <c r="J194" s="71"/>
      <c r="K194" s="72"/>
      <c r="L194" s="70"/>
      <c r="N194" s="73"/>
      <c r="O194" s="73"/>
      <c r="P194" s="19"/>
      <c r="Q194" s="19"/>
      <c r="R194" s="19"/>
      <c r="S194" s="19"/>
    </row>
    <row r="195" spans="7:19">
      <c r="G195" s="70"/>
      <c r="H195" s="43"/>
      <c r="I195" s="70"/>
      <c r="J195" s="71"/>
      <c r="K195" s="72"/>
      <c r="L195" s="70"/>
      <c r="N195" s="73"/>
      <c r="O195" s="73"/>
      <c r="P195" s="19"/>
      <c r="Q195" s="19"/>
      <c r="R195" s="19"/>
      <c r="S195" s="19"/>
    </row>
    <row r="196" spans="7:19">
      <c r="G196" s="70"/>
      <c r="H196" s="43"/>
      <c r="I196" s="70"/>
      <c r="J196" s="71"/>
      <c r="K196" s="72"/>
      <c r="L196" s="70"/>
      <c r="N196" s="73"/>
      <c r="O196" s="73"/>
      <c r="P196" s="19"/>
      <c r="Q196" s="19"/>
      <c r="R196" s="19"/>
      <c r="S196" s="19"/>
    </row>
    <row r="197" spans="7:19">
      <c r="G197" s="70"/>
      <c r="H197" s="43"/>
      <c r="I197" s="70"/>
      <c r="J197" s="71"/>
      <c r="K197" s="72"/>
      <c r="L197" s="70"/>
      <c r="N197" s="73"/>
      <c r="O197" s="73"/>
      <c r="P197" s="19"/>
      <c r="Q197" s="19"/>
      <c r="R197" s="19"/>
      <c r="S197" s="19"/>
    </row>
    <row r="198" spans="7:19">
      <c r="G198" s="70"/>
      <c r="H198" s="43"/>
      <c r="I198" s="70"/>
      <c r="J198" s="71"/>
      <c r="K198" s="72"/>
      <c r="L198" s="70"/>
      <c r="N198" s="73"/>
      <c r="O198" s="73"/>
      <c r="P198" s="19"/>
      <c r="Q198" s="19"/>
      <c r="R198" s="19"/>
      <c r="S198" s="19"/>
    </row>
    <row r="199" spans="7:19">
      <c r="G199" s="70"/>
      <c r="H199" s="43"/>
      <c r="I199" s="70"/>
      <c r="J199" s="71"/>
      <c r="K199" s="72"/>
      <c r="L199" s="70"/>
      <c r="N199" s="73"/>
      <c r="O199" s="73"/>
      <c r="P199" s="19"/>
      <c r="Q199" s="19"/>
      <c r="R199" s="19"/>
      <c r="S199" s="19"/>
    </row>
    <row r="200" spans="7:19">
      <c r="G200" s="70"/>
      <c r="H200" s="43"/>
      <c r="I200" s="70"/>
      <c r="J200" s="71"/>
      <c r="K200" s="72"/>
      <c r="L200" s="70"/>
      <c r="N200" s="73"/>
      <c r="O200" s="73"/>
      <c r="P200" s="19"/>
      <c r="Q200" s="19"/>
      <c r="R200" s="19"/>
      <c r="S200" s="19"/>
    </row>
    <row r="201" spans="7:19">
      <c r="G201" s="70"/>
      <c r="H201" s="43"/>
      <c r="I201" s="70"/>
      <c r="J201" s="71"/>
      <c r="K201" s="72"/>
      <c r="L201" s="70"/>
      <c r="N201" s="73"/>
      <c r="O201" s="73"/>
      <c r="P201" s="19"/>
      <c r="Q201" s="19"/>
      <c r="R201" s="19"/>
      <c r="S201" s="19"/>
    </row>
    <row r="202" spans="7:19">
      <c r="G202" s="70"/>
      <c r="H202" s="43"/>
      <c r="I202" s="70"/>
      <c r="J202" s="71"/>
      <c r="K202" s="72"/>
      <c r="L202" s="70"/>
      <c r="N202" s="73"/>
      <c r="O202" s="73"/>
      <c r="P202" s="19"/>
      <c r="Q202" s="19"/>
      <c r="R202" s="19"/>
      <c r="S202" s="19"/>
    </row>
    <row r="203" spans="7:19">
      <c r="G203" s="70"/>
      <c r="H203" s="43"/>
      <c r="I203" s="70"/>
      <c r="J203" s="71"/>
      <c r="K203" s="72"/>
      <c r="L203" s="70"/>
      <c r="N203" s="73"/>
      <c r="O203" s="73"/>
      <c r="P203" s="19"/>
      <c r="Q203" s="19"/>
      <c r="R203" s="19"/>
      <c r="S203" s="19"/>
    </row>
    <row r="204" spans="7:19">
      <c r="G204" s="70"/>
      <c r="H204" s="43"/>
      <c r="I204" s="70"/>
      <c r="J204" s="71"/>
      <c r="K204" s="72"/>
      <c r="L204" s="70"/>
      <c r="N204" s="73"/>
      <c r="O204" s="73"/>
      <c r="P204" s="19"/>
      <c r="Q204" s="19"/>
      <c r="R204" s="19"/>
      <c r="S204" s="19"/>
    </row>
    <row r="205" spans="7:19">
      <c r="G205" s="70"/>
      <c r="H205" s="43"/>
      <c r="I205" s="70"/>
      <c r="J205" s="71"/>
      <c r="K205" s="72"/>
      <c r="L205" s="70"/>
      <c r="N205" s="73"/>
      <c r="O205" s="73"/>
      <c r="P205" s="19"/>
      <c r="Q205" s="19"/>
      <c r="R205" s="19"/>
      <c r="S205" s="19"/>
    </row>
    <row r="206" spans="7:19">
      <c r="G206" s="70"/>
      <c r="H206" s="43"/>
      <c r="I206" s="70"/>
      <c r="J206" s="71"/>
      <c r="K206" s="72"/>
      <c r="L206" s="70"/>
      <c r="N206" s="73"/>
      <c r="O206" s="73"/>
      <c r="P206" s="19"/>
      <c r="Q206" s="19"/>
      <c r="R206" s="19"/>
      <c r="S206" s="19"/>
    </row>
    <row r="207" spans="7:19">
      <c r="G207" s="70"/>
      <c r="H207" s="43"/>
      <c r="I207" s="70"/>
      <c r="J207" s="71"/>
      <c r="K207" s="72"/>
      <c r="L207" s="70"/>
      <c r="N207" s="73"/>
      <c r="O207" s="73"/>
      <c r="P207" s="19"/>
      <c r="Q207" s="19"/>
      <c r="R207" s="19"/>
      <c r="S207" s="19"/>
    </row>
    <row r="208" spans="7:19">
      <c r="G208" s="70"/>
      <c r="H208" s="43"/>
      <c r="I208" s="70"/>
      <c r="J208" s="71"/>
      <c r="K208" s="72"/>
      <c r="L208" s="70"/>
      <c r="N208" s="73"/>
      <c r="O208" s="73"/>
      <c r="P208" s="19"/>
      <c r="Q208" s="19"/>
      <c r="R208" s="19"/>
      <c r="S208" s="19"/>
    </row>
    <row r="209" spans="7:19">
      <c r="G209" s="70"/>
      <c r="H209" s="43"/>
      <c r="I209" s="70"/>
      <c r="J209" s="71"/>
      <c r="K209" s="72"/>
      <c r="L209" s="70"/>
      <c r="N209" s="73"/>
      <c r="O209" s="73"/>
      <c r="P209" s="19"/>
      <c r="Q209" s="19"/>
      <c r="R209" s="19"/>
      <c r="S209" s="19"/>
    </row>
    <row r="210" spans="7:19">
      <c r="G210" s="70"/>
      <c r="H210" s="43"/>
      <c r="I210" s="70"/>
      <c r="J210" s="71"/>
      <c r="K210" s="72"/>
      <c r="L210" s="70"/>
      <c r="N210" s="73"/>
      <c r="O210" s="73"/>
      <c r="P210" s="19"/>
      <c r="Q210" s="19"/>
      <c r="R210" s="19"/>
      <c r="S210" s="19"/>
    </row>
    <row r="211" spans="7:19">
      <c r="G211" s="70"/>
      <c r="H211" s="43"/>
      <c r="I211" s="70"/>
      <c r="J211" s="71"/>
      <c r="K211" s="72"/>
      <c r="L211" s="70"/>
      <c r="N211" s="73"/>
      <c r="O211" s="73"/>
      <c r="P211" s="19"/>
      <c r="Q211" s="19"/>
      <c r="R211" s="19"/>
      <c r="S211" s="19"/>
    </row>
    <row r="212" spans="7:19">
      <c r="G212" s="70"/>
      <c r="H212" s="43"/>
      <c r="I212" s="70"/>
      <c r="J212" s="71"/>
      <c r="K212" s="72"/>
      <c r="L212" s="70"/>
      <c r="N212" s="73"/>
      <c r="O212" s="73"/>
      <c r="P212" s="19"/>
      <c r="Q212" s="19"/>
      <c r="R212" s="19"/>
      <c r="S212" s="19"/>
    </row>
    <row r="213" spans="7:19">
      <c r="G213" s="70"/>
      <c r="H213" s="43"/>
      <c r="I213" s="70"/>
      <c r="J213" s="71"/>
      <c r="K213" s="72"/>
      <c r="L213" s="70"/>
      <c r="N213" s="73"/>
      <c r="O213" s="73"/>
      <c r="P213" s="19"/>
      <c r="Q213" s="19"/>
      <c r="R213" s="19"/>
      <c r="S213" s="19"/>
    </row>
    <row r="214" spans="7:19">
      <c r="G214" s="70"/>
      <c r="H214" s="43"/>
      <c r="I214" s="70"/>
      <c r="J214" s="71"/>
      <c r="K214" s="72"/>
      <c r="L214" s="70"/>
      <c r="N214" s="73"/>
      <c r="O214" s="73"/>
      <c r="P214" s="19"/>
      <c r="Q214" s="19"/>
      <c r="R214" s="19"/>
      <c r="S214" s="19"/>
    </row>
    <row r="215" spans="7:19">
      <c r="G215" s="70"/>
      <c r="H215" s="43"/>
      <c r="I215" s="70"/>
      <c r="J215" s="71"/>
      <c r="K215" s="72"/>
      <c r="L215" s="70"/>
      <c r="N215" s="73"/>
      <c r="O215" s="73"/>
      <c r="P215" s="19"/>
      <c r="Q215" s="19"/>
      <c r="R215" s="19"/>
      <c r="S215" s="19"/>
    </row>
    <row r="216" spans="7:19">
      <c r="G216" s="70"/>
      <c r="H216" s="43"/>
      <c r="I216" s="70"/>
      <c r="J216" s="71"/>
      <c r="K216" s="72"/>
      <c r="L216" s="70"/>
      <c r="N216" s="73"/>
      <c r="O216" s="73"/>
      <c r="P216" s="19"/>
      <c r="Q216" s="19"/>
      <c r="R216" s="19"/>
      <c r="S216" s="19"/>
    </row>
    <row r="217" spans="7:19">
      <c r="G217" s="70"/>
      <c r="H217" s="43"/>
      <c r="I217" s="70"/>
      <c r="J217" s="71"/>
      <c r="K217" s="72"/>
      <c r="L217" s="70"/>
      <c r="N217" s="73"/>
      <c r="O217" s="73"/>
      <c r="P217" s="19"/>
      <c r="Q217" s="19"/>
      <c r="R217" s="19"/>
      <c r="S217" s="19"/>
    </row>
    <row r="218" spans="7:19">
      <c r="G218" s="70"/>
      <c r="H218" s="43"/>
      <c r="I218" s="70"/>
      <c r="J218" s="71"/>
      <c r="K218" s="72"/>
      <c r="L218" s="70"/>
      <c r="N218" s="73"/>
      <c r="O218" s="73"/>
      <c r="P218" s="19"/>
      <c r="Q218" s="19"/>
      <c r="R218" s="19"/>
      <c r="S218" s="19"/>
    </row>
    <row r="219" spans="7:19">
      <c r="G219" s="70"/>
      <c r="H219" s="43"/>
      <c r="I219" s="70"/>
      <c r="J219" s="71"/>
      <c r="K219" s="72"/>
      <c r="L219" s="70"/>
      <c r="N219" s="73"/>
      <c r="O219" s="73"/>
      <c r="P219" s="19"/>
      <c r="Q219" s="19"/>
      <c r="R219" s="19"/>
      <c r="S219" s="19"/>
    </row>
    <row r="220" spans="7:19">
      <c r="G220" s="70"/>
      <c r="H220" s="43"/>
      <c r="I220" s="70"/>
      <c r="J220" s="71"/>
      <c r="K220" s="72"/>
      <c r="L220" s="70"/>
      <c r="N220" s="73"/>
      <c r="O220" s="73"/>
      <c r="P220" s="19"/>
      <c r="Q220" s="19"/>
      <c r="R220" s="19"/>
      <c r="S220" s="19"/>
    </row>
    <row r="221" spans="7:19">
      <c r="G221" s="70"/>
      <c r="H221" s="43"/>
      <c r="I221" s="70"/>
      <c r="J221" s="71"/>
      <c r="K221" s="72"/>
      <c r="L221" s="70"/>
      <c r="N221" s="73"/>
      <c r="O221" s="73"/>
      <c r="P221" s="19"/>
      <c r="Q221" s="19"/>
      <c r="R221" s="19"/>
      <c r="S221" s="19"/>
    </row>
    <row r="222" spans="7:19">
      <c r="G222" s="70"/>
      <c r="H222" s="43"/>
      <c r="I222" s="70"/>
      <c r="J222" s="71"/>
      <c r="K222" s="72"/>
      <c r="L222" s="70"/>
      <c r="N222" s="73"/>
      <c r="O222" s="73"/>
      <c r="P222" s="19"/>
      <c r="Q222" s="19"/>
      <c r="R222" s="19"/>
      <c r="S222" s="19"/>
    </row>
    <row r="223" spans="7:19">
      <c r="G223" s="70"/>
      <c r="H223" s="43"/>
      <c r="I223" s="70"/>
      <c r="J223" s="71"/>
      <c r="K223" s="72"/>
      <c r="L223" s="70"/>
      <c r="N223" s="73"/>
      <c r="O223" s="73"/>
      <c r="P223" s="19"/>
      <c r="Q223" s="19"/>
      <c r="R223" s="19"/>
      <c r="S223" s="19"/>
    </row>
    <row r="224" spans="7:19">
      <c r="G224" s="70"/>
      <c r="H224" s="43"/>
      <c r="I224" s="70"/>
      <c r="J224" s="71"/>
      <c r="K224" s="72"/>
      <c r="L224" s="70"/>
      <c r="N224" s="73"/>
      <c r="O224" s="73"/>
      <c r="P224" s="19"/>
      <c r="Q224" s="19"/>
      <c r="R224" s="19"/>
      <c r="S224" s="19"/>
    </row>
    <row r="225" spans="7:19">
      <c r="G225" s="70"/>
      <c r="H225" s="43"/>
      <c r="I225" s="70"/>
      <c r="J225" s="71"/>
      <c r="K225" s="72"/>
      <c r="L225" s="70"/>
      <c r="N225" s="73"/>
      <c r="O225" s="73"/>
      <c r="P225" s="19"/>
      <c r="Q225" s="19"/>
      <c r="R225" s="19"/>
      <c r="S225" s="19"/>
    </row>
    <row r="226" spans="7:19">
      <c r="G226" s="70"/>
      <c r="H226" s="43"/>
      <c r="I226" s="70"/>
      <c r="J226" s="71"/>
      <c r="K226" s="72"/>
      <c r="L226" s="70"/>
      <c r="N226" s="73"/>
      <c r="O226" s="73"/>
      <c r="P226" s="19"/>
      <c r="Q226" s="19"/>
      <c r="R226" s="19"/>
      <c r="S226" s="19"/>
    </row>
    <row r="227" spans="7:19">
      <c r="G227" s="70"/>
      <c r="H227" s="43"/>
      <c r="I227" s="70"/>
      <c r="J227" s="71"/>
      <c r="K227" s="72"/>
      <c r="L227" s="70"/>
      <c r="N227" s="73"/>
      <c r="O227" s="73"/>
      <c r="P227" s="19"/>
      <c r="Q227" s="19"/>
      <c r="R227" s="19"/>
      <c r="S227" s="19"/>
    </row>
    <row r="228" spans="7:19">
      <c r="G228" s="70"/>
      <c r="H228" s="43"/>
      <c r="I228" s="70"/>
      <c r="J228" s="71"/>
      <c r="K228" s="72"/>
      <c r="L228" s="70"/>
      <c r="N228" s="73"/>
      <c r="O228" s="73"/>
      <c r="P228" s="19"/>
      <c r="Q228" s="19"/>
      <c r="R228" s="19"/>
      <c r="S228" s="19"/>
    </row>
    <row r="229" spans="7:19">
      <c r="G229" s="70"/>
      <c r="H229" s="43"/>
      <c r="I229" s="70"/>
      <c r="J229" s="71"/>
      <c r="K229" s="72"/>
      <c r="L229" s="70"/>
      <c r="N229" s="73"/>
      <c r="O229" s="73"/>
      <c r="P229" s="19"/>
      <c r="Q229" s="19"/>
      <c r="R229" s="19"/>
      <c r="S229" s="19"/>
    </row>
    <row r="230" spans="7:19">
      <c r="G230" s="70"/>
      <c r="H230" s="43"/>
      <c r="I230" s="70"/>
      <c r="J230" s="71"/>
      <c r="K230" s="72"/>
      <c r="L230" s="70"/>
      <c r="N230" s="73"/>
      <c r="O230" s="73"/>
      <c r="P230" s="19"/>
      <c r="Q230" s="19"/>
      <c r="R230" s="19"/>
      <c r="S230" s="19"/>
    </row>
    <row r="231" spans="7:19">
      <c r="G231" s="70"/>
      <c r="H231" s="43"/>
      <c r="I231" s="70"/>
      <c r="J231" s="71"/>
      <c r="K231" s="72"/>
      <c r="L231" s="70"/>
      <c r="N231" s="73"/>
      <c r="O231" s="73"/>
      <c r="P231" s="19"/>
      <c r="Q231" s="19"/>
      <c r="R231" s="19"/>
      <c r="S231" s="19"/>
    </row>
    <row r="232" spans="7:19">
      <c r="G232" s="70"/>
      <c r="H232" s="43"/>
      <c r="I232" s="70"/>
      <c r="J232" s="71"/>
      <c r="K232" s="72"/>
      <c r="L232" s="70"/>
      <c r="N232" s="73"/>
      <c r="O232" s="73"/>
      <c r="P232" s="19"/>
      <c r="Q232" s="19"/>
      <c r="R232" s="19"/>
      <c r="S232" s="19"/>
    </row>
    <row r="233" spans="7:19">
      <c r="G233" s="70"/>
      <c r="H233" s="43"/>
      <c r="I233" s="70"/>
      <c r="J233" s="71"/>
      <c r="K233" s="72"/>
      <c r="L233" s="70"/>
      <c r="N233" s="73"/>
      <c r="O233" s="73"/>
      <c r="P233" s="19"/>
      <c r="Q233" s="19"/>
      <c r="R233" s="19"/>
      <c r="S233" s="19"/>
    </row>
    <row r="234" spans="7:19">
      <c r="G234" s="70"/>
      <c r="H234" s="43"/>
      <c r="I234" s="70"/>
      <c r="J234" s="71"/>
      <c r="K234" s="72"/>
      <c r="L234" s="70"/>
      <c r="N234" s="73"/>
      <c r="O234" s="73"/>
      <c r="P234" s="19"/>
      <c r="Q234" s="19"/>
      <c r="R234" s="19"/>
      <c r="S234" s="19"/>
    </row>
    <row r="235" spans="7:19">
      <c r="G235" s="70"/>
      <c r="H235" s="43"/>
      <c r="I235" s="70"/>
      <c r="J235" s="71"/>
      <c r="K235" s="72"/>
      <c r="L235" s="70"/>
      <c r="N235" s="73"/>
      <c r="O235" s="73"/>
      <c r="P235" s="19"/>
      <c r="Q235" s="19"/>
      <c r="R235" s="19"/>
      <c r="S235" s="19"/>
    </row>
    <row r="236" spans="7:19">
      <c r="G236" s="70"/>
      <c r="H236" s="43"/>
      <c r="I236" s="70"/>
      <c r="J236" s="71"/>
      <c r="K236" s="72"/>
      <c r="L236" s="70"/>
      <c r="N236" s="73"/>
      <c r="O236" s="73"/>
      <c r="P236" s="19"/>
      <c r="Q236" s="19"/>
      <c r="R236" s="19"/>
      <c r="S236" s="19"/>
    </row>
    <row r="237" spans="7:19">
      <c r="G237" s="70"/>
      <c r="H237" s="43"/>
      <c r="I237" s="70"/>
      <c r="J237" s="71"/>
      <c r="K237" s="72"/>
      <c r="L237" s="70"/>
      <c r="N237" s="73"/>
      <c r="O237" s="73"/>
      <c r="P237" s="19"/>
      <c r="Q237" s="19"/>
      <c r="R237" s="19"/>
      <c r="S237" s="19"/>
    </row>
    <row r="238" spans="7:19">
      <c r="G238" s="70"/>
      <c r="H238" s="43"/>
      <c r="I238" s="70"/>
      <c r="J238" s="71"/>
      <c r="K238" s="72"/>
      <c r="L238" s="70"/>
      <c r="N238" s="73"/>
      <c r="O238" s="73"/>
      <c r="P238" s="19"/>
      <c r="Q238" s="19"/>
      <c r="R238" s="19"/>
      <c r="S238" s="19"/>
    </row>
    <row r="239" spans="7:19">
      <c r="G239" s="70"/>
      <c r="H239" s="43"/>
      <c r="I239" s="70"/>
      <c r="J239" s="71"/>
      <c r="K239" s="72"/>
      <c r="L239" s="70"/>
      <c r="N239" s="73"/>
      <c r="O239" s="73"/>
      <c r="P239" s="19"/>
      <c r="Q239" s="19"/>
      <c r="R239" s="19"/>
      <c r="S239" s="19"/>
    </row>
    <row r="240" spans="7:19">
      <c r="G240" s="70"/>
      <c r="H240" s="43"/>
      <c r="I240" s="70"/>
      <c r="J240" s="71"/>
      <c r="K240" s="72"/>
      <c r="L240" s="70"/>
      <c r="N240" s="73"/>
      <c r="O240" s="73"/>
      <c r="P240" s="19"/>
      <c r="Q240" s="19"/>
      <c r="R240" s="19"/>
      <c r="S240" s="19"/>
    </row>
    <row r="241" spans="7:19">
      <c r="G241" s="70"/>
      <c r="H241" s="43"/>
      <c r="I241" s="70"/>
      <c r="J241" s="71"/>
      <c r="K241" s="72"/>
      <c r="L241" s="70"/>
      <c r="N241" s="73"/>
      <c r="O241" s="73"/>
      <c r="P241" s="19"/>
      <c r="Q241" s="19"/>
      <c r="R241" s="19"/>
      <c r="S241" s="19"/>
    </row>
    <row r="242" spans="7:19">
      <c r="G242" s="70"/>
      <c r="H242" s="43"/>
      <c r="I242" s="70"/>
      <c r="J242" s="71"/>
      <c r="K242" s="72"/>
      <c r="L242" s="70"/>
      <c r="N242" s="73"/>
      <c r="O242" s="73"/>
      <c r="P242" s="19"/>
      <c r="Q242" s="19"/>
      <c r="R242" s="19"/>
      <c r="S242" s="19"/>
    </row>
    <row r="243" spans="7:19">
      <c r="G243" s="70"/>
      <c r="H243" s="43"/>
      <c r="I243" s="70"/>
      <c r="J243" s="71"/>
      <c r="K243" s="72"/>
      <c r="L243" s="70"/>
      <c r="N243" s="73"/>
      <c r="O243" s="73"/>
      <c r="P243" s="19"/>
      <c r="Q243" s="19"/>
      <c r="R243" s="19"/>
      <c r="S243" s="19"/>
    </row>
    <row r="244" spans="7:19">
      <c r="G244" s="70"/>
      <c r="H244" s="43"/>
      <c r="I244" s="70"/>
      <c r="J244" s="71"/>
      <c r="K244" s="72"/>
      <c r="L244" s="70"/>
      <c r="N244" s="73"/>
      <c r="O244" s="73"/>
      <c r="P244" s="19"/>
      <c r="Q244" s="19"/>
      <c r="R244" s="19"/>
      <c r="S244" s="19"/>
    </row>
    <row r="245" spans="7:19">
      <c r="G245" s="70"/>
      <c r="H245" s="43"/>
      <c r="I245" s="70"/>
      <c r="J245" s="71"/>
      <c r="K245" s="72"/>
      <c r="L245" s="70"/>
      <c r="N245" s="73"/>
      <c r="O245" s="73"/>
      <c r="P245" s="19"/>
      <c r="Q245" s="19"/>
      <c r="R245" s="19"/>
      <c r="S245" s="19"/>
    </row>
    <row r="246" spans="7:19">
      <c r="G246" s="70"/>
      <c r="H246" s="43"/>
      <c r="I246" s="70"/>
      <c r="J246" s="71"/>
      <c r="K246" s="72"/>
      <c r="L246" s="70"/>
      <c r="N246" s="73"/>
      <c r="O246" s="73"/>
      <c r="P246" s="19"/>
      <c r="Q246" s="19"/>
      <c r="R246" s="19"/>
      <c r="S246" s="19"/>
    </row>
    <row r="247" spans="7:19">
      <c r="G247" s="70"/>
      <c r="H247" s="43"/>
      <c r="I247" s="70"/>
      <c r="J247" s="71"/>
      <c r="K247" s="72"/>
      <c r="L247" s="70"/>
      <c r="N247" s="73"/>
      <c r="O247" s="73"/>
      <c r="P247" s="19"/>
      <c r="Q247" s="19"/>
      <c r="R247" s="19"/>
      <c r="S247" s="19"/>
    </row>
    <row r="248" spans="7:19">
      <c r="G248" s="70"/>
      <c r="H248" s="43"/>
      <c r="I248" s="70"/>
      <c r="J248" s="71"/>
      <c r="K248" s="72"/>
      <c r="L248" s="70"/>
      <c r="N248" s="73"/>
      <c r="O248" s="73"/>
      <c r="P248" s="19"/>
      <c r="Q248" s="19"/>
      <c r="R248" s="19"/>
      <c r="S248" s="19"/>
    </row>
    <row r="249" spans="7:19">
      <c r="G249" s="70"/>
      <c r="H249" s="43"/>
      <c r="I249" s="70"/>
      <c r="J249" s="71"/>
      <c r="K249" s="72"/>
      <c r="L249" s="70"/>
      <c r="N249" s="73"/>
      <c r="O249" s="73"/>
      <c r="P249" s="19"/>
      <c r="Q249" s="19"/>
      <c r="R249" s="19"/>
      <c r="S249" s="19"/>
    </row>
    <row r="250" spans="7:19">
      <c r="G250" s="70"/>
      <c r="H250" s="43"/>
      <c r="I250" s="70"/>
      <c r="J250" s="71"/>
      <c r="K250" s="72"/>
      <c r="L250" s="70"/>
      <c r="N250" s="73"/>
      <c r="O250" s="73"/>
      <c r="P250" s="19"/>
      <c r="Q250" s="19"/>
      <c r="R250" s="19"/>
      <c r="S250" s="19"/>
    </row>
    <row r="251" spans="7:19">
      <c r="G251" s="70"/>
      <c r="H251" s="43"/>
      <c r="I251" s="70"/>
      <c r="J251" s="71"/>
      <c r="K251" s="72"/>
      <c r="L251" s="70"/>
      <c r="N251" s="73"/>
      <c r="O251" s="73"/>
      <c r="P251" s="19"/>
      <c r="Q251" s="19"/>
      <c r="R251" s="19"/>
      <c r="S251" s="19"/>
    </row>
    <row r="252" spans="7:19">
      <c r="G252" s="70"/>
      <c r="H252" s="43"/>
      <c r="I252" s="70"/>
      <c r="J252" s="71"/>
      <c r="K252" s="72"/>
      <c r="L252" s="70"/>
      <c r="N252" s="73"/>
      <c r="O252" s="73"/>
      <c r="P252" s="19"/>
      <c r="Q252" s="19"/>
      <c r="R252" s="19"/>
      <c r="S252" s="19"/>
    </row>
    <row r="253" spans="7:19">
      <c r="G253" s="70"/>
      <c r="H253" s="43"/>
      <c r="I253" s="70"/>
      <c r="J253" s="71"/>
      <c r="K253" s="72"/>
      <c r="L253" s="70"/>
      <c r="N253" s="73"/>
      <c r="O253" s="73"/>
      <c r="P253" s="19"/>
      <c r="Q253" s="19"/>
      <c r="R253" s="19"/>
      <c r="S253" s="19"/>
    </row>
    <row r="254" spans="7:19">
      <c r="G254" s="70"/>
      <c r="H254" s="43"/>
      <c r="I254" s="70"/>
      <c r="J254" s="71"/>
      <c r="K254" s="72"/>
      <c r="L254" s="70"/>
      <c r="N254" s="73"/>
      <c r="O254" s="73"/>
      <c r="P254" s="19"/>
      <c r="Q254" s="19"/>
      <c r="R254" s="19"/>
      <c r="S254" s="19"/>
    </row>
    <row r="255" spans="7:19">
      <c r="G255" s="70"/>
      <c r="H255" s="43"/>
      <c r="I255" s="70"/>
      <c r="J255" s="71"/>
      <c r="K255" s="72"/>
      <c r="L255" s="70"/>
      <c r="N255" s="73"/>
      <c r="O255" s="73"/>
      <c r="P255" s="19"/>
      <c r="Q255" s="19"/>
      <c r="R255" s="19"/>
      <c r="S255" s="19"/>
    </row>
    <row r="256" spans="7:19">
      <c r="G256" s="70"/>
      <c r="H256" s="43"/>
      <c r="I256" s="70"/>
      <c r="J256" s="71"/>
      <c r="K256" s="72"/>
      <c r="L256" s="70"/>
      <c r="N256" s="73"/>
      <c r="O256" s="73"/>
      <c r="P256" s="19"/>
      <c r="Q256" s="19"/>
      <c r="R256" s="19"/>
      <c r="S256" s="19"/>
    </row>
    <row r="257" spans="7:19">
      <c r="G257" s="70"/>
      <c r="H257" s="43"/>
      <c r="I257" s="70"/>
      <c r="J257" s="71"/>
      <c r="K257" s="72"/>
      <c r="L257" s="70"/>
      <c r="N257" s="73"/>
      <c r="O257" s="73"/>
      <c r="P257" s="19"/>
      <c r="Q257" s="19"/>
      <c r="R257" s="19"/>
      <c r="S257" s="19"/>
    </row>
    <row r="258" spans="7:19">
      <c r="G258" s="70"/>
      <c r="H258" s="43"/>
      <c r="I258" s="70"/>
      <c r="J258" s="71"/>
      <c r="K258" s="72"/>
      <c r="L258" s="70"/>
      <c r="N258" s="73"/>
      <c r="O258" s="73"/>
      <c r="P258" s="19"/>
      <c r="Q258" s="19"/>
      <c r="R258" s="19"/>
      <c r="S258" s="19"/>
    </row>
    <row r="259" spans="7:19">
      <c r="G259" s="70"/>
      <c r="H259" s="43"/>
      <c r="I259" s="70"/>
      <c r="J259" s="71"/>
      <c r="K259" s="72"/>
      <c r="L259" s="70"/>
      <c r="N259" s="73"/>
      <c r="O259" s="73"/>
      <c r="P259" s="19"/>
      <c r="Q259" s="19"/>
      <c r="R259" s="19"/>
      <c r="S259" s="19"/>
    </row>
    <row r="260" spans="7:19">
      <c r="G260" s="70"/>
      <c r="H260" s="43"/>
      <c r="I260" s="70"/>
      <c r="J260" s="71"/>
      <c r="K260" s="72"/>
      <c r="L260" s="70"/>
      <c r="N260" s="73"/>
      <c r="O260" s="73"/>
      <c r="P260" s="19"/>
      <c r="Q260" s="19"/>
      <c r="R260" s="19"/>
      <c r="S260" s="19"/>
    </row>
    <row r="261" spans="7:19">
      <c r="G261" s="70"/>
      <c r="H261" s="43"/>
      <c r="I261" s="70"/>
      <c r="J261" s="71"/>
      <c r="K261" s="72"/>
      <c r="L261" s="70"/>
      <c r="N261" s="73"/>
      <c r="O261" s="73"/>
      <c r="P261" s="19"/>
      <c r="Q261" s="19"/>
      <c r="R261" s="19"/>
      <c r="S261" s="19"/>
    </row>
    <row r="262" spans="7:19">
      <c r="G262" s="70"/>
      <c r="H262" s="43"/>
      <c r="I262" s="70"/>
      <c r="J262" s="71"/>
      <c r="K262" s="72"/>
      <c r="L262" s="70"/>
      <c r="N262" s="73"/>
      <c r="O262" s="73"/>
      <c r="P262" s="19"/>
      <c r="Q262" s="19"/>
      <c r="R262" s="19"/>
      <c r="S262" s="19"/>
    </row>
    <row r="263" spans="7:19">
      <c r="G263" s="70"/>
      <c r="H263" s="43"/>
      <c r="I263" s="70"/>
      <c r="J263" s="71"/>
      <c r="K263" s="72"/>
      <c r="L263" s="70"/>
      <c r="N263" s="73"/>
      <c r="O263" s="73"/>
      <c r="P263" s="19"/>
      <c r="Q263" s="19"/>
      <c r="R263" s="19"/>
      <c r="S263" s="19"/>
    </row>
    <row r="264" spans="7:19">
      <c r="G264" s="70"/>
      <c r="H264" s="43"/>
      <c r="I264" s="70"/>
      <c r="J264" s="71"/>
      <c r="K264" s="72"/>
      <c r="L264" s="70"/>
      <c r="N264" s="73"/>
      <c r="O264" s="73"/>
      <c r="P264" s="19"/>
      <c r="Q264" s="19"/>
      <c r="R264" s="19"/>
      <c r="S264" s="19"/>
    </row>
    <row r="265" spans="7:19">
      <c r="G265" s="70"/>
      <c r="H265" s="43"/>
      <c r="I265" s="70"/>
      <c r="J265" s="71"/>
      <c r="K265" s="72"/>
      <c r="L265" s="70"/>
      <c r="N265" s="73"/>
      <c r="O265" s="73"/>
      <c r="P265" s="19"/>
      <c r="Q265" s="19"/>
      <c r="R265" s="19"/>
      <c r="S265" s="19"/>
    </row>
    <row r="266" spans="7:19">
      <c r="G266" s="70"/>
      <c r="H266" s="43"/>
      <c r="I266" s="70"/>
      <c r="J266" s="71"/>
      <c r="K266" s="72"/>
      <c r="L266" s="70"/>
      <c r="N266" s="73"/>
      <c r="O266" s="73"/>
      <c r="P266" s="19"/>
      <c r="Q266" s="19"/>
      <c r="R266" s="19"/>
      <c r="S266" s="19"/>
    </row>
    <row r="267" spans="7:19">
      <c r="G267" s="70"/>
      <c r="H267" s="43"/>
      <c r="I267" s="70"/>
      <c r="J267" s="71"/>
      <c r="K267" s="72"/>
      <c r="L267" s="70"/>
      <c r="N267" s="73"/>
      <c r="O267" s="73"/>
      <c r="P267" s="19"/>
      <c r="Q267" s="19"/>
      <c r="R267" s="19"/>
      <c r="S267" s="19"/>
    </row>
    <row r="268" spans="7:19">
      <c r="G268" s="70"/>
      <c r="H268" s="43"/>
      <c r="I268" s="70"/>
      <c r="J268" s="71"/>
      <c r="K268" s="72"/>
      <c r="L268" s="70"/>
      <c r="N268" s="73"/>
      <c r="O268" s="73"/>
      <c r="P268" s="19"/>
      <c r="Q268" s="19"/>
      <c r="R268" s="19"/>
      <c r="S268" s="19"/>
    </row>
    <row r="269" spans="7:19">
      <c r="G269" s="70"/>
      <c r="H269" s="43"/>
      <c r="I269" s="70"/>
      <c r="J269" s="71"/>
      <c r="K269" s="72"/>
      <c r="L269" s="70"/>
      <c r="N269" s="73"/>
      <c r="O269" s="73"/>
      <c r="P269" s="19"/>
      <c r="Q269" s="19"/>
      <c r="R269" s="19"/>
      <c r="S269" s="19"/>
    </row>
    <row r="270" spans="7:19">
      <c r="G270" s="70"/>
      <c r="H270" s="43"/>
      <c r="I270" s="70"/>
      <c r="J270" s="71"/>
      <c r="K270" s="72"/>
      <c r="L270" s="70"/>
      <c r="N270" s="73"/>
      <c r="O270" s="73"/>
      <c r="P270" s="19"/>
      <c r="Q270" s="19"/>
      <c r="R270" s="19"/>
      <c r="S270" s="19"/>
    </row>
    <row r="271" spans="7:19">
      <c r="G271" s="70"/>
      <c r="H271" s="43"/>
      <c r="I271" s="70"/>
      <c r="J271" s="71"/>
      <c r="K271" s="72"/>
      <c r="L271" s="70"/>
      <c r="N271" s="73"/>
      <c r="O271" s="73"/>
      <c r="P271" s="19"/>
      <c r="Q271" s="19"/>
      <c r="R271" s="19"/>
      <c r="S271" s="19"/>
    </row>
    <row r="272" spans="7:19">
      <c r="G272" s="70"/>
      <c r="H272" s="43"/>
      <c r="I272" s="70"/>
      <c r="J272" s="71"/>
      <c r="K272" s="72"/>
      <c r="L272" s="70"/>
      <c r="N272" s="73"/>
      <c r="O272" s="73"/>
      <c r="P272" s="19"/>
      <c r="Q272" s="19"/>
      <c r="R272" s="19"/>
      <c r="S272" s="19"/>
    </row>
    <row r="273" spans="7:19">
      <c r="G273" s="70"/>
      <c r="H273" s="43"/>
      <c r="I273" s="70"/>
      <c r="J273" s="71"/>
      <c r="K273" s="72"/>
      <c r="L273" s="70"/>
      <c r="N273" s="73"/>
      <c r="O273" s="73"/>
      <c r="P273" s="19"/>
      <c r="Q273" s="19"/>
      <c r="R273" s="19"/>
      <c r="S273" s="19"/>
    </row>
    <row r="274" spans="7:19">
      <c r="G274" s="70"/>
      <c r="H274" s="43"/>
      <c r="I274" s="70"/>
      <c r="J274" s="71"/>
      <c r="K274" s="72"/>
      <c r="L274" s="70"/>
      <c r="N274" s="73"/>
      <c r="O274" s="73"/>
      <c r="P274" s="19"/>
      <c r="Q274" s="19"/>
      <c r="R274" s="19"/>
      <c r="S274" s="19"/>
    </row>
    <row r="275" spans="7:19">
      <c r="G275" s="70"/>
      <c r="H275" s="43"/>
      <c r="I275" s="70"/>
      <c r="J275" s="71"/>
      <c r="K275" s="72"/>
      <c r="L275" s="70"/>
      <c r="N275" s="73"/>
      <c r="O275" s="73"/>
      <c r="P275" s="19"/>
      <c r="Q275" s="19"/>
      <c r="R275" s="19"/>
      <c r="S275" s="19"/>
    </row>
    <row r="276" spans="7:19">
      <c r="G276" s="70"/>
      <c r="H276" s="43"/>
      <c r="I276" s="70"/>
      <c r="J276" s="71"/>
      <c r="K276" s="72"/>
      <c r="L276" s="70"/>
      <c r="N276" s="73"/>
      <c r="O276" s="73"/>
      <c r="P276" s="19"/>
      <c r="Q276" s="19"/>
      <c r="R276" s="19"/>
      <c r="S276" s="19"/>
    </row>
    <row r="277" spans="7:19">
      <c r="G277" s="70"/>
      <c r="H277" s="43"/>
      <c r="I277" s="70"/>
      <c r="J277" s="71"/>
      <c r="K277" s="72"/>
      <c r="L277" s="70"/>
      <c r="N277" s="73"/>
      <c r="O277" s="73"/>
      <c r="P277" s="19"/>
      <c r="Q277" s="19"/>
      <c r="R277" s="19"/>
      <c r="S277" s="19"/>
    </row>
    <row r="278" spans="7:19">
      <c r="G278" s="70"/>
      <c r="H278" s="43"/>
      <c r="I278" s="70"/>
      <c r="J278" s="71"/>
      <c r="K278" s="72"/>
      <c r="L278" s="70"/>
      <c r="N278" s="73"/>
      <c r="O278" s="73"/>
      <c r="P278" s="19"/>
      <c r="Q278" s="19"/>
      <c r="R278" s="19"/>
      <c r="S278" s="19"/>
    </row>
    <row r="279" spans="7:19">
      <c r="G279" s="70"/>
      <c r="H279" s="43"/>
      <c r="I279" s="70"/>
      <c r="J279" s="71"/>
      <c r="K279" s="72"/>
      <c r="L279" s="70"/>
      <c r="N279" s="73"/>
      <c r="O279" s="73"/>
      <c r="P279" s="19"/>
      <c r="Q279" s="19"/>
      <c r="R279" s="19"/>
      <c r="S279" s="19"/>
    </row>
    <row r="280" spans="7:19">
      <c r="G280" s="70"/>
      <c r="H280" s="43"/>
      <c r="I280" s="70"/>
      <c r="J280" s="71"/>
      <c r="K280" s="72"/>
      <c r="L280" s="70"/>
      <c r="N280" s="73"/>
      <c r="O280" s="73"/>
      <c r="P280" s="19"/>
      <c r="Q280" s="19"/>
      <c r="R280" s="19"/>
      <c r="S280" s="19"/>
    </row>
    <row r="281" spans="7:19">
      <c r="G281" s="70"/>
      <c r="H281" s="43"/>
      <c r="I281" s="70"/>
      <c r="J281" s="71"/>
      <c r="K281" s="72"/>
      <c r="L281" s="70"/>
      <c r="N281" s="73"/>
      <c r="O281" s="73"/>
      <c r="P281" s="19"/>
      <c r="Q281" s="19"/>
      <c r="R281" s="19"/>
      <c r="S281" s="19"/>
    </row>
    <row r="282" spans="7:19">
      <c r="G282" s="70"/>
      <c r="H282" s="43"/>
      <c r="I282" s="70"/>
      <c r="J282" s="71"/>
      <c r="K282" s="72"/>
      <c r="L282" s="70"/>
      <c r="N282" s="73"/>
      <c r="O282" s="73"/>
      <c r="P282" s="19"/>
      <c r="Q282" s="19"/>
      <c r="R282" s="19"/>
      <c r="S282" s="19"/>
    </row>
    <row r="283" spans="7:19">
      <c r="G283" s="70"/>
      <c r="H283" s="43"/>
      <c r="I283" s="70"/>
      <c r="J283" s="71"/>
      <c r="K283" s="72"/>
      <c r="L283" s="70"/>
      <c r="N283" s="73"/>
      <c r="O283" s="73"/>
      <c r="P283" s="19"/>
      <c r="Q283" s="19"/>
      <c r="R283" s="19"/>
      <c r="S283" s="19"/>
    </row>
    <row r="284" spans="7:19">
      <c r="G284" s="70"/>
      <c r="H284" s="43"/>
      <c r="I284" s="70"/>
      <c r="J284" s="71"/>
      <c r="K284" s="72"/>
      <c r="L284" s="70"/>
      <c r="N284" s="73"/>
      <c r="O284" s="73"/>
      <c r="P284" s="19"/>
      <c r="Q284" s="19"/>
      <c r="R284" s="19"/>
      <c r="S284" s="19"/>
    </row>
    <row r="285" spans="7:19">
      <c r="G285" s="70"/>
      <c r="H285" s="43"/>
      <c r="I285" s="70"/>
      <c r="J285" s="71"/>
      <c r="K285" s="72"/>
      <c r="L285" s="70"/>
      <c r="N285" s="73"/>
      <c r="O285" s="73"/>
      <c r="P285" s="19"/>
      <c r="Q285" s="19"/>
      <c r="R285" s="19"/>
      <c r="S285" s="19"/>
    </row>
    <row r="286" spans="7:19">
      <c r="G286" s="70"/>
      <c r="H286" s="43"/>
      <c r="I286" s="70"/>
      <c r="J286" s="71"/>
      <c r="K286" s="72"/>
      <c r="L286" s="70"/>
      <c r="N286" s="73"/>
      <c r="O286" s="73"/>
      <c r="P286" s="19"/>
      <c r="Q286" s="19"/>
      <c r="R286" s="19"/>
      <c r="S286" s="19"/>
    </row>
    <row r="287" spans="7:19">
      <c r="G287" s="70"/>
      <c r="H287" s="43"/>
      <c r="I287" s="70"/>
      <c r="J287" s="71"/>
      <c r="K287" s="72"/>
      <c r="L287" s="70"/>
      <c r="N287" s="73"/>
      <c r="O287" s="73"/>
      <c r="P287" s="19"/>
      <c r="Q287" s="19"/>
      <c r="R287" s="19"/>
      <c r="S287" s="19"/>
    </row>
    <row r="288" spans="7:19">
      <c r="G288" s="70"/>
      <c r="H288" s="43"/>
      <c r="I288" s="70"/>
      <c r="J288" s="71"/>
      <c r="K288" s="72"/>
      <c r="L288" s="70"/>
      <c r="N288" s="73"/>
      <c r="O288" s="73"/>
      <c r="P288" s="19"/>
      <c r="Q288" s="19"/>
      <c r="R288" s="19"/>
      <c r="S288" s="19"/>
    </row>
    <row r="289" spans="7:19">
      <c r="G289" s="70"/>
      <c r="H289" s="43"/>
      <c r="I289" s="70"/>
      <c r="J289" s="71"/>
      <c r="K289" s="72"/>
      <c r="L289" s="70"/>
      <c r="N289" s="73"/>
      <c r="O289" s="73"/>
      <c r="P289" s="19"/>
      <c r="Q289" s="19"/>
      <c r="R289" s="19"/>
      <c r="S289" s="19"/>
    </row>
    <row r="290" spans="7:19">
      <c r="G290" s="70"/>
      <c r="H290" s="43"/>
      <c r="I290" s="70"/>
      <c r="J290" s="71"/>
      <c r="K290" s="72"/>
      <c r="L290" s="70"/>
      <c r="N290" s="73"/>
      <c r="O290" s="73"/>
      <c r="P290" s="19"/>
      <c r="Q290" s="19"/>
      <c r="R290" s="19"/>
      <c r="S290" s="19"/>
    </row>
    <row r="291" spans="7:19">
      <c r="G291" s="70"/>
      <c r="H291" s="43"/>
      <c r="I291" s="70"/>
      <c r="J291" s="71"/>
      <c r="K291" s="72"/>
      <c r="L291" s="70"/>
      <c r="N291" s="73"/>
      <c r="O291" s="73"/>
      <c r="P291" s="19"/>
      <c r="Q291" s="19"/>
      <c r="R291" s="19"/>
      <c r="S291" s="19"/>
    </row>
    <row r="292" spans="7:19">
      <c r="G292" s="70"/>
      <c r="H292" s="43"/>
      <c r="I292" s="70"/>
      <c r="J292" s="71"/>
      <c r="K292" s="72"/>
      <c r="L292" s="70"/>
      <c r="N292" s="73"/>
      <c r="O292" s="73"/>
      <c r="P292" s="19"/>
      <c r="Q292" s="19"/>
      <c r="R292" s="19"/>
      <c r="S292" s="19"/>
    </row>
    <row r="293" spans="7:19">
      <c r="G293" s="70"/>
      <c r="H293" s="43"/>
      <c r="I293" s="70"/>
      <c r="J293" s="71"/>
      <c r="K293" s="72"/>
      <c r="L293" s="70"/>
      <c r="N293" s="73"/>
      <c r="O293" s="73"/>
      <c r="P293" s="19"/>
      <c r="Q293" s="19"/>
      <c r="R293" s="19"/>
      <c r="S293" s="19"/>
    </row>
    <row r="294" spans="7:19">
      <c r="G294" s="70"/>
      <c r="H294" s="43"/>
      <c r="I294" s="70"/>
      <c r="J294" s="71"/>
      <c r="K294" s="72"/>
      <c r="L294" s="70"/>
      <c r="N294" s="73"/>
      <c r="O294" s="73"/>
      <c r="P294" s="19"/>
      <c r="Q294" s="19"/>
      <c r="R294" s="19"/>
      <c r="S294" s="19"/>
    </row>
    <row r="295" spans="7:19">
      <c r="G295" s="70"/>
      <c r="H295" s="43"/>
      <c r="I295" s="70"/>
      <c r="J295" s="71"/>
      <c r="K295" s="72"/>
      <c r="L295" s="70"/>
      <c r="N295" s="73"/>
      <c r="O295" s="73"/>
      <c r="P295" s="19"/>
      <c r="Q295" s="19"/>
      <c r="R295" s="19"/>
      <c r="S295" s="19"/>
    </row>
    <row r="296" spans="7:19">
      <c r="G296" s="70"/>
      <c r="H296" s="43"/>
      <c r="I296" s="70"/>
      <c r="J296" s="71"/>
      <c r="K296" s="72"/>
      <c r="L296" s="70"/>
      <c r="N296" s="73"/>
      <c r="O296" s="73"/>
      <c r="P296" s="19"/>
      <c r="Q296" s="19"/>
      <c r="R296" s="19"/>
      <c r="S296" s="19"/>
    </row>
    <row r="297" spans="7:19">
      <c r="G297" s="70"/>
      <c r="H297" s="43"/>
      <c r="I297" s="70"/>
      <c r="J297" s="71"/>
      <c r="K297" s="72"/>
      <c r="L297" s="70"/>
      <c r="N297" s="73"/>
      <c r="O297" s="73"/>
      <c r="P297" s="19"/>
      <c r="Q297" s="19"/>
      <c r="R297" s="19"/>
      <c r="S297" s="19"/>
    </row>
    <row r="298" spans="7:19">
      <c r="G298" s="70"/>
      <c r="H298" s="43"/>
      <c r="I298" s="70"/>
      <c r="J298" s="71"/>
      <c r="K298" s="72"/>
      <c r="L298" s="70"/>
      <c r="N298" s="73"/>
      <c r="O298" s="73"/>
      <c r="P298" s="19"/>
      <c r="Q298" s="19"/>
      <c r="R298" s="19"/>
      <c r="S298" s="19"/>
    </row>
    <row r="299" spans="7:19">
      <c r="G299" s="70"/>
      <c r="H299" s="43"/>
      <c r="I299" s="70"/>
      <c r="J299" s="71"/>
      <c r="K299" s="72"/>
      <c r="L299" s="70"/>
      <c r="N299" s="73"/>
      <c r="O299" s="73"/>
      <c r="P299" s="19"/>
      <c r="Q299" s="19"/>
      <c r="R299" s="19"/>
      <c r="S299" s="19"/>
    </row>
    <row r="300" spans="7:19">
      <c r="G300" s="70"/>
      <c r="H300" s="43"/>
      <c r="I300" s="70"/>
      <c r="J300" s="71"/>
      <c r="K300" s="72"/>
      <c r="L300" s="70"/>
      <c r="N300" s="73"/>
      <c r="O300" s="73"/>
      <c r="P300" s="19"/>
      <c r="Q300" s="19"/>
      <c r="R300" s="19"/>
      <c r="S300" s="19"/>
    </row>
    <row r="301" spans="7:19">
      <c r="G301" s="70"/>
      <c r="H301" s="43"/>
      <c r="I301" s="70"/>
      <c r="J301" s="71"/>
      <c r="K301" s="72"/>
      <c r="L301" s="70"/>
      <c r="N301" s="73"/>
      <c r="O301" s="73"/>
      <c r="P301" s="19"/>
      <c r="Q301" s="19"/>
      <c r="R301" s="19"/>
      <c r="S301" s="19"/>
    </row>
    <row r="302" spans="7:19">
      <c r="G302" s="70"/>
      <c r="H302" s="43"/>
      <c r="I302" s="70"/>
      <c r="J302" s="71"/>
      <c r="K302" s="72"/>
      <c r="L302" s="70"/>
      <c r="N302" s="73"/>
      <c r="O302" s="73"/>
      <c r="P302" s="19"/>
      <c r="Q302" s="19"/>
      <c r="R302" s="19"/>
      <c r="S302" s="19"/>
    </row>
    <row r="303" spans="7:19">
      <c r="G303" s="70"/>
      <c r="H303" s="43"/>
      <c r="I303" s="70"/>
      <c r="J303" s="71"/>
      <c r="K303" s="72"/>
      <c r="L303" s="70"/>
      <c r="N303" s="73"/>
      <c r="O303" s="73"/>
      <c r="P303" s="19"/>
      <c r="Q303" s="19"/>
      <c r="R303" s="19"/>
      <c r="S303" s="19"/>
    </row>
    <row r="304" spans="7:19">
      <c r="G304" s="70"/>
      <c r="H304" s="43"/>
      <c r="I304" s="70"/>
      <c r="J304" s="71"/>
      <c r="K304" s="72"/>
      <c r="L304" s="70"/>
      <c r="N304" s="73"/>
      <c r="O304" s="73"/>
      <c r="P304" s="19"/>
      <c r="Q304" s="19"/>
      <c r="R304" s="19"/>
      <c r="S304" s="19"/>
    </row>
    <row r="305" spans="7:19">
      <c r="G305" s="70"/>
      <c r="H305" s="43"/>
      <c r="I305" s="70"/>
      <c r="J305" s="71"/>
      <c r="K305" s="72"/>
      <c r="L305" s="70"/>
      <c r="N305" s="73"/>
      <c r="O305" s="73"/>
      <c r="P305" s="19"/>
      <c r="Q305" s="19"/>
      <c r="R305" s="19"/>
      <c r="S305" s="19"/>
    </row>
    <row r="306" spans="7:19">
      <c r="G306" s="70"/>
      <c r="H306" s="43"/>
      <c r="I306" s="70"/>
      <c r="J306" s="71"/>
      <c r="K306" s="72"/>
      <c r="L306" s="70"/>
      <c r="N306" s="73"/>
      <c r="O306" s="73"/>
      <c r="P306" s="19"/>
      <c r="Q306" s="19"/>
      <c r="R306" s="19"/>
      <c r="S306" s="19"/>
    </row>
    <row r="307" spans="7:19">
      <c r="G307" s="70"/>
      <c r="H307" s="43"/>
      <c r="I307" s="70"/>
      <c r="J307" s="71"/>
      <c r="K307" s="72"/>
      <c r="L307" s="70"/>
      <c r="N307" s="73"/>
      <c r="O307" s="73"/>
      <c r="P307" s="19"/>
      <c r="Q307" s="19"/>
      <c r="R307" s="19"/>
      <c r="S307" s="19"/>
    </row>
    <row r="308" spans="7:19">
      <c r="G308" s="70"/>
      <c r="H308" s="43"/>
      <c r="I308" s="70"/>
      <c r="J308" s="71"/>
      <c r="K308" s="72"/>
      <c r="L308" s="70"/>
      <c r="N308" s="73"/>
      <c r="O308" s="73"/>
      <c r="P308" s="19"/>
      <c r="Q308" s="19"/>
      <c r="R308" s="19"/>
      <c r="S308" s="19"/>
    </row>
    <row r="309" spans="7:19">
      <c r="G309" s="70"/>
      <c r="H309" s="43"/>
      <c r="I309" s="70"/>
      <c r="J309" s="71"/>
      <c r="K309" s="72"/>
      <c r="L309" s="70"/>
      <c r="N309" s="73"/>
      <c r="O309" s="73"/>
      <c r="P309" s="19"/>
      <c r="Q309" s="19"/>
      <c r="R309" s="19"/>
      <c r="S309" s="19"/>
    </row>
    <row r="310" spans="7:19">
      <c r="G310" s="70"/>
      <c r="H310" s="43"/>
      <c r="I310" s="70"/>
      <c r="J310" s="71"/>
      <c r="K310" s="72"/>
      <c r="L310" s="70"/>
      <c r="N310" s="73"/>
      <c r="O310" s="73"/>
      <c r="P310" s="19"/>
      <c r="Q310" s="19"/>
      <c r="R310" s="19"/>
      <c r="S310" s="19"/>
    </row>
    <row r="311" spans="7:19">
      <c r="G311" s="70"/>
      <c r="H311" s="43"/>
      <c r="I311" s="70"/>
      <c r="J311" s="71"/>
      <c r="K311" s="72"/>
      <c r="L311" s="70"/>
      <c r="N311" s="73"/>
      <c r="O311" s="73"/>
      <c r="P311" s="19"/>
      <c r="Q311" s="19"/>
      <c r="R311" s="19"/>
      <c r="S311" s="19"/>
    </row>
    <row r="312" spans="7:19">
      <c r="G312" s="70"/>
      <c r="H312" s="43"/>
      <c r="I312" s="70"/>
      <c r="J312" s="71"/>
      <c r="K312" s="72"/>
      <c r="L312" s="70"/>
      <c r="N312" s="73"/>
      <c r="O312" s="73"/>
      <c r="P312" s="19"/>
      <c r="Q312" s="19"/>
      <c r="R312" s="19"/>
      <c r="S312" s="19"/>
    </row>
    <row r="313" spans="7:19">
      <c r="G313" s="70"/>
      <c r="H313" s="43"/>
      <c r="I313" s="70"/>
      <c r="J313" s="71"/>
      <c r="K313" s="72"/>
      <c r="L313" s="70"/>
      <c r="N313" s="73"/>
      <c r="O313" s="73"/>
      <c r="P313" s="19"/>
      <c r="Q313" s="19"/>
      <c r="R313" s="19"/>
      <c r="S313" s="19"/>
    </row>
    <row r="314" spans="7:19">
      <c r="G314" s="70"/>
      <c r="H314" s="43"/>
      <c r="I314" s="70"/>
      <c r="J314" s="71"/>
      <c r="K314" s="72"/>
      <c r="L314" s="70"/>
      <c r="N314" s="73"/>
      <c r="O314" s="73"/>
      <c r="P314" s="19"/>
      <c r="Q314" s="19"/>
      <c r="R314" s="19"/>
      <c r="S314" s="19"/>
    </row>
    <row r="315" spans="7:19">
      <c r="G315" s="70"/>
      <c r="H315" s="43"/>
      <c r="I315" s="70"/>
      <c r="J315" s="71"/>
      <c r="K315" s="72"/>
      <c r="L315" s="70"/>
      <c r="N315" s="73"/>
      <c r="O315" s="73"/>
      <c r="P315" s="19"/>
      <c r="Q315" s="19"/>
      <c r="R315" s="19"/>
      <c r="S315" s="19"/>
    </row>
    <row r="316" spans="7:19">
      <c r="G316" s="70"/>
      <c r="H316" s="43"/>
      <c r="I316" s="70"/>
      <c r="J316" s="71"/>
      <c r="K316" s="72"/>
      <c r="L316" s="70"/>
      <c r="N316" s="73"/>
      <c r="O316" s="73"/>
      <c r="P316" s="19"/>
      <c r="Q316" s="19"/>
      <c r="R316" s="19"/>
      <c r="S316" s="19"/>
    </row>
    <row r="317" spans="7:19">
      <c r="G317" s="70"/>
      <c r="H317" s="43"/>
      <c r="I317" s="70"/>
      <c r="J317" s="71"/>
      <c r="K317" s="72"/>
      <c r="L317" s="70"/>
      <c r="N317" s="73"/>
      <c r="O317" s="73"/>
      <c r="P317" s="19"/>
      <c r="Q317" s="19"/>
      <c r="R317" s="19"/>
      <c r="S317" s="19"/>
    </row>
    <row r="318" spans="7:19">
      <c r="G318" s="70"/>
      <c r="H318" s="43"/>
      <c r="I318" s="70"/>
      <c r="J318" s="71"/>
      <c r="K318" s="72"/>
      <c r="L318" s="70"/>
      <c r="N318" s="73"/>
      <c r="O318" s="73"/>
      <c r="P318" s="19"/>
      <c r="Q318" s="19"/>
      <c r="R318" s="19"/>
      <c r="S318" s="19"/>
    </row>
    <row r="319" spans="7:19">
      <c r="G319" s="70"/>
      <c r="H319" s="43"/>
      <c r="I319" s="70"/>
      <c r="J319" s="71"/>
      <c r="K319" s="72"/>
      <c r="L319" s="70"/>
      <c r="N319" s="73"/>
      <c r="O319" s="73"/>
      <c r="P319" s="19"/>
      <c r="Q319" s="19"/>
      <c r="R319" s="19"/>
      <c r="S319" s="19"/>
    </row>
    <row r="320" spans="7:19">
      <c r="G320" s="70"/>
      <c r="H320" s="43"/>
      <c r="I320" s="70"/>
      <c r="J320" s="71"/>
      <c r="K320" s="72"/>
      <c r="L320" s="70"/>
      <c r="N320" s="73"/>
      <c r="O320" s="73"/>
      <c r="P320" s="19"/>
      <c r="Q320" s="19"/>
      <c r="R320" s="19"/>
      <c r="S320" s="19"/>
    </row>
    <row r="321" spans="7:19">
      <c r="G321" s="70"/>
      <c r="H321" s="43"/>
      <c r="I321" s="70"/>
      <c r="J321" s="71"/>
      <c r="K321" s="72"/>
      <c r="L321" s="70"/>
      <c r="N321" s="73"/>
      <c r="O321" s="73"/>
      <c r="P321" s="19"/>
      <c r="Q321" s="19"/>
      <c r="R321" s="19"/>
      <c r="S321" s="19"/>
    </row>
    <row r="322" spans="7:19">
      <c r="G322" s="70"/>
      <c r="H322" s="43"/>
      <c r="I322" s="70"/>
      <c r="J322" s="71"/>
      <c r="K322" s="72"/>
      <c r="L322" s="70"/>
      <c r="N322" s="73"/>
      <c r="O322" s="73"/>
      <c r="P322" s="19"/>
      <c r="Q322" s="19"/>
      <c r="R322" s="19"/>
      <c r="S322" s="19"/>
    </row>
    <row r="323" spans="7:19">
      <c r="G323" s="70"/>
      <c r="H323" s="43"/>
      <c r="I323" s="70"/>
      <c r="J323" s="71"/>
      <c r="K323" s="72"/>
      <c r="L323" s="70"/>
      <c r="N323" s="73"/>
      <c r="O323" s="73"/>
      <c r="P323" s="19"/>
      <c r="Q323" s="19"/>
      <c r="R323" s="19"/>
      <c r="S323" s="19"/>
    </row>
    <row r="324" spans="7:19">
      <c r="G324" s="70"/>
      <c r="H324" s="43"/>
      <c r="I324" s="70"/>
      <c r="J324" s="71"/>
      <c r="K324" s="72"/>
      <c r="L324" s="70"/>
      <c r="N324" s="73"/>
      <c r="O324" s="73"/>
      <c r="P324" s="19"/>
      <c r="Q324" s="19"/>
      <c r="R324" s="19"/>
      <c r="S324" s="19"/>
    </row>
    <row r="325" spans="7:19">
      <c r="G325" s="70"/>
      <c r="H325" s="43"/>
      <c r="I325" s="70"/>
      <c r="J325" s="71"/>
      <c r="K325" s="72"/>
      <c r="L325" s="70"/>
      <c r="N325" s="73"/>
      <c r="O325" s="73"/>
      <c r="P325" s="19"/>
      <c r="Q325" s="19"/>
      <c r="R325" s="19"/>
      <c r="S325" s="19"/>
    </row>
    <row r="326" spans="7:19">
      <c r="G326" s="70"/>
      <c r="H326" s="43"/>
      <c r="I326" s="70"/>
      <c r="J326" s="71"/>
      <c r="K326" s="72"/>
      <c r="L326" s="70"/>
      <c r="N326" s="73"/>
      <c r="O326" s="73"/>
      <c r="P326" s="19"/>
      <c r="Q326" s="19"/>
      <c r="R326" s="19"/>
      <c r="S326" s="19"/>
    </row>
    <row r="327" spans="7:19">
      <c r="G327" s="70"/>
      <c r="H327" s="43"/>
      <c r="I327" s="70"/>
      <c r="J327" s="71"/>
      <c r="K327" s="72"/>
      <c r="L327" s="70"/>
      <c r="N327" s="73"/>
      <c r="O327" s="73"/>
      <c r="P327" s="19"/>
      <c r="Q327" s="19"/>
      <c r="R327" s="19"/>
      <c r="S327" s="19"/>
    </row>
    <row r="328" spans="7:19">
      <c r="G328" s="70"/>
      <c r="H328" s="43"/>
      <c r="I328" s="70"/>
      <c r="J328" s="71"/>
      <c r="K328" s="72"/>
      <c r="L328" s="70"/>
      <c r="N328" s="73"/>
      <c r="O328" s="73"/>
      <c r="P328" s="19"/>
      <c r="Q328" s="19"/>
      <c r="R328" s="19"/>
      <c r="S328" s="19"/>
    </row>
    <row r="329" spans="7:19">
      <c r="G329" s="70"/>
      <c r="H329" s="43"/>
      <c r="I329" s="70"/>
      <c r="J329" s="71"/>
      <c r="K329" s="72"/>
      <c r="L329" s="70"/>
      <c r="N329" s="73"/>
      <c r="O329" s="73"/>
      <c r="P329" s="19"/>
      <c r="Q329" s="19"/>
      <c r="R329" s="19"/>
      <c r="S329" s="19"/>
    </row>
    <row r="330" spans="7:19">
      <c r="G330" s="70"/>
      <c r="H330" s="43"/>
      <c r="I330" s="70"/>
      <c r="J330" s="71"/>
      <c r="K330" s="72"/>
      <c r="L330" s="70"/>
      <c r="N330" s="73"/>
      <c r="O330" s="73"/>
      <c r="P330" s="19"/>
      <c r="Q330" s="19"/>
      <c r="R330" s="19"/>
      <c r="S330" s="19"/>
    </row>
    <row r="331" spans="7:19">
      <c r="G331" s="70"/>
      <c r="H331" s="43"/>
      <c r="I331" s="70"/>
      <c r="J331" s="71"/>
      <c r="K331" s="72"/>
      <c r="L331" s="70"/>
      <c r="N331" s="73"/>
      <c r="O331" s="73"/>
      <c r="P331" s="19"/>
      <c r="Q331" s="19"/>
      <c r="R331" s="19"/>
      <c r="S331" s="19"/>
    </row>
    <row r="332" spans="7:19">
      <c r="G332" s="70"/>
      <c r="H332" s="43"/>
      <c r="I332" s="70"/>
      <c r="J332" s="71"/>
      <c r="K332" s="72"/>
      <c r="L332" s="70"/>
      <c r="N332" s="73"/>
      <c r="O332" s="73"/>
      <c r="P332" s="19"/>
      <c r="Q332" s="19"/>
      <c r="R332" s="19"/>
      <c r="S332" s="19"/>
    </row>
    <row r="333" spans="7:19">
      <c r="G333" s="70"/>
      <c r="H333" s="43"/>
      <c r="I333" s="70"/>
      <c r="J333" s="71"/>
      <c r="K333" s="72"/>
      <c r="L333" s="70"/>
      <c r="N333" s="73"/>
      <c r="O333" s="73"/>
      <c r="P333" s="19"/>
      <c r="Q333" s="19"/>
      <c r="R333" s="19"/>
      <c r="S333" s="19"/>
    </row>
    <row r="334" spans="7:19">
      <c r="G334" s="70"/>
      <c r="H334" s="43"/>
      <c r="I334" s="70"/>
      <c r="J334" s="71"/>
      <c r="K334" s="72"/>
      <c r="L334" s="70"/>
      <c r="N334" s="73"/>
      <c r="O334" s="73"/>
      <c r="P334" s="19"/>
      <c r="Q334" s="19"/>
      <c r="R334" s="19"/>
      <c r="S334" s="19"/>
    </row>
    <row r="335" spans="7:19">
      <c r="G335" s="70"/>
      <c r="H335" s="43"/>
      <c r="I335" s="70"/>
      <c r="J335" s="71"/>
      <c r="K335" s="72"/>
      <c r="L335" s="70"/>
      <c r="N335" s="73"/>
      <c r="O335" s="73"/>
      <c r="P335" s="19"/>
      <c r="Q335" s="19"/>
      <c r="R335" s="19"/>
      <c r="S335" s="19"/>
    </row>
    <row r="336" spans="7:19">
      <c r="G336" s="70"/>
      <c r="H336" s="43"/>
      <c r="I336" s="70"/>
      <c r="J336" s="71"/>
      <c r="K336" s="72"/>
      <c r="L336" s="70"/>
      <c r="N336" s="73"/>
      <c r="O336" s="73"/>
      <c r="P336" s="19"/>
      <c r="Q336" s="19"/>
      <c r="R336" s="19"/>
      <c r="S336" s="19"/>
    </row>
    <row r="337" spans="7:19">
      <c r="G337" s="70"/>
      <c r="H337" s="43"/>
      <c r="I337" s="70"/>
      <c r="J337" s="71"/>
      <c r="K337" s="72"/>
      <c r="L337" s="70"/>
      <c r="N337" s="73"/>
      <c r="O337" s="73"/>
      <c r="P337" s="19"/>
      <c r="Q337" s="19"/>
      <c r="R337" s="19"/>
      <c r="S337" s="19"/>
    </row>
    <row r="338" spans="7:19">
      <c r="G338" s="70"/>
      <c r="H338" s="43"/>
      <c r="I338" s="70"/>
      <c r="J338" s="71"/>
      <c r="K338" s="72"/>
      <c r="L338" s="70"/>
      <c r="N338" s="73"/>
      <c r="O338" s="73"/>
      <c r="P338" s="19"/>
      <c r="Q338" s="19"/>
      <c r="R338" s="19"/>
      <c r="S338" s="19"/>
    </row>
    <row r="339" spans="7:19">
      <c r="G339" s="70"/>
      <c r="H339" s="43"/>
      <c r="I339" s="70"/>
      <c r="J339" s="71"/>
      <c r="K339" s="72"/>
      <c r="L339" s="70"/>
      <c r="N339" s="73"/>
      <c r="O339" s="73"/>
      <c r="P339" s="19"/>
      <c r="Q339" s="19"/>
      <c r="R339" s="19"/>
      <c r="S339" s="19"/>
    </row>
    <row r="340" spans="7:19">
      <c r="G340" s="70"/>
      <c r="H340" s="43"/>
      <c r="I340" s="70"/>
      <c r="J340" s="71"/>
      <c r="K340" s="72"/>
      <c r="L340" s="70"/>
      <c r="N340" s="73"/>
      <c r="O340" s="73"/>
      <c r="P340" s="19"/>
      <c r="Q340" s="19"/>
      <c r="R340" s="19"/>
      <c r="S340" s="19"/>
    </row>
    <row r="341" spans="7:19">
      <c r="G341" s="70"/>
      <c r="H341" s="43"/>
      <c r="I341" s="70"/>
      <c r="J341" s="71"/>
      <c r="K341" s="72"/>
      <c r="L341" s="70"/>
      <c r="N341" s="73"/>
      <c r="O341" s="73"/>
      <c r="P341" s="19"/>
      <c r="Q341" s="19"/>
      <c r="R341" s="19"/>
      <c r="S341" s="19"/>
    </row>
    <row r="342" spans="7:19">
      <c r="G342" s="70"/>
      <c r="H342" s="43"/>
      <c r="I342" s="70"/>
      <c r="J342" s="71"/>
      <c r="K342" s="72"/>
      <c r="L342" s="70"/>
      <c r="N342" s="73"/>
      <c r="O342" s="73"/>
      <c r="P342" s="19"/>
      <c r="Q342" s="19"/>
      <c r="R342" s="19"/>
      <c r="S342" s="19"/>
    </row>
    <row r="343" spans="7:19">
      <c r="G343" s="70"/>
      <c r="H343" s="43"/>
      <c r="I343" s="70"/>
      <c r="J343" s="71"/>
      <c r="K343" s="72"/>
      <c r="L343" s="70"/>
      <c r="N343" s="73"/>
      <c r="O343" s="73"/>
      <c r="P343" s="19"/>
      <c r="Q343" s="19"/>
      <c r="R343" s="19"/>
      <c r="S343" s="19"/>
    </row>
    <row r="344" spans="7:19">
      <c r="G344" s="70"/>
      <c r="H344" s="43"/>
      <c r="I344" s="70"/>
      <c r="J344" s="71"/>
      <c r="K344" s="72"/>
      <c r="L344" s="70"/>
      <c r="N344" s="73"/>
      <c r="O344" s="73"/>
      <c r="P344" s="19"/>
      <c r="Q344" s="19"/>
      <c r="R344" s="19"/>
      <c r="S344" s="19"/>
    </row>
    <row r="345" spans="7:19">
      <c r="G345" s="70"/>
      <c r="H345" s="43"/>
      <c r="I345" s="70"/>
      <c r="J345" s="71"/>
      <c r="K345" s="72"/>
      <c r="L345" s="70"/>
      <c r="N345" s="73"/>
      <c r="O345" s="73"/>
      <c r="P345" s="19"/>
      <c r="Q345" s="19"/>
      <c r="R345" s="19"/>
      <c r="S345" s="19"/>
    </row>
    <row r="346" spans="7:19">
      <c r="G346" s="70"/>
      <c r="H346" s="43"/>
      <c r="I346" s="70"/>
      <c r="J346" s="71"/>
      <c r="K346" s="72"/>
      <c r="L346" s="70"/>
      <c r="N346" s="73"/>
      <c r="O346" s="73"/>
      <c r="P346" s="19"/>
      <c r="Q346" s="19"/>
      <c r="R346" s="19"/>
      <c r="S346" s="19"/>
    </row>
    <row r="347" spans="7:19">
      <c r="G347" s="70"/>
      <c r="H347" s="43"/>
      <c r="I347" s="70"/>
      <c r="J347" s="71"/>
      <c r="K347" s="72"/>
      <c r="L347" s="70"/>
      <c r="N347" s="73"/>
      <c r="O347" s="73"/>
      <c r="P347" s="19"/>
      <c r="Q347" s="19"/>
      <c r="R347" s="19"/>
      <c r="S347" s="19"/>
    </row>
    <row r="348" spans="7:19">
      <c r="G348" s="70"/>
      <c r="H348" s="43"/>
      <c r="I348" s="70"/>
      <c r="J348" s="71"/>
      <c r="K348" s="72"/>
      <c r="L348" s="70"/>
      <c r="N348" s="73"/>
      <c r="O348" s="73"/>
      <c r="P348" s="19"/>
      <c r="Q348" s="19"/>
      <c r="R348" s="19"/>
      <c r="S348" s="19"/>
    </row>
    <row r="349" spans="7:19">
      <c r="G349" s="70"/>
      <c r="H349" s="43"/>
      <c r="I349" s="70"/>
      <c r="J349" s="71"/>
      <c r="K349" s="72"/>
      <c r="L349" s="70"/>
      <c r="N349" s="73"/>
      <c r="O349" s="73"/>
      <c r="P349" s="19"/>
      <c r="Q349" s="19"/>
      <c r="R349" s="19"/>
      <c r="S349" s="19"/>
    </row>
    <row r="350" spans="7:19">
      <c r="G350" s="70"/>
      <c r="H350" s="43"/>
      <c r="I350" s="70"/>
      <c r="J350" s="71"/>
      <c r="K350" s="72"/>
      <c r="L350" s="70"/>
      <c r="N350" s="73"/>
      <c r="O350" s="73"/>
      <c r="P350" s="19"/>
      <c r="Q350" s="19"/>
      <c r="R350" s="19"/>
      <c r="S350" s="19"/>
    </row>
    <row r="351" spans="7:19">
      <c r="G351" s="70"/>
      <c r="H351" s="43"/>
      <c r="I351" s="70"/>
      <c r="J351" s="71"/>
      <c r="K351" s="72"/>
      <c r="L351" s="70"/>
      <c r="N351" s="73"/>
      <c r="O351" s="73"/>
      <c r="P351" s="19"/>
      <c r="Q351" s="19"/>
      <c r="R351" s="19"/>
      <c r="S351" s="19"/>
    </row>
    <row r="352" spans="7:19">
      <c r="G352" s="70"/>
      <c r="H352" s="43"/>
      <c r="I352" s="70"/>
      <c r="J352" s="71"/>
      <c r="K352" s="72"/>
      <c r="L352" s="70"/>
      <c r="N352" s="73"/>
      <c r="O352" s="73"/>
      <c r="P352" s="19"/>
      <c r="Q352" s="19"/>
      <c r="R352" s="19"/>
      <c r="S352" s="19"/>
    </row>
    <row r="353" spans="7:19">
      <c r="G353" s="70"/>
      <c r="H353" s="43"/>
      <c r="I353" s="70"/>
      <c r="J353" s="71"/>
      <c r="K353" s="72"/>
      <c r="L353" s="70"/>
      <c r="N353" s="73"/>
      <c r="O353" s="73"/>
      <c r="P353" s="19"/>
      <c r="Q353" s="19"/>
      <c r="R353" s="19"/>
      <c r="S353" s="19"/>
    </row>
    <row r="354" spans="7:19">
      <c r="G354" s="70"/>
      <c r="H354" s="43"/>
      <c r="I354" s="70"/>
      <c r="J354" s="71"/>
      <c r="K354" s="72"/>
      <c r="L354" s="70"/>
      <c r="N354" s="73"/>
      <c r="O354" s="73"/>
      <c r="P354" s="19"/>
      <c r="Q354" s="19"/>
      <c r="R354" s="19"/>
      <c r="S354" s="19"/>
    </row>
    <row r="355" spans="7:19">
      <c r="G355" s="70"/>
      <c r="H355" s="43"/>
      <c r="I355" s="70"/>
      <c r="J355" s="71"/>
      <c r="K355" s="72"/>
      <c r="L355" s="70"/>
      <c r="N355" s="73"/>
      <c r="O355" s="73"/>
      <c r="P355" s="19"/>
      <c r="Q355" s="19"/>
      <c r="R355" s="19"/>
      <c r="S355" s="19"/>
    </row>
    <row r="356" spans="7:19">
      <c r="G356" s="70"/>
      <c r="H356" s="43"/>
      <c r="I356" s="70"/>
      <c r="J356" s="71"/>
      <c r="K356" s="72"/>
      <c r="L356" s="70"/>
      <c r="N356" s="73"/>
      <c r="O356" s="73"/>
      <c r="P356" s="19"/>
      <c r="Q356" s="19"/>
      <c r="R356" s="19"/>
      <c r="S356" s="19"/>
    </row>
    <row r="357" spans="7:19">
      <c r="G357" s="70"/>
      <c r="H357" s="43"/>
      <c r="I357" s="70"/>
      <c r="J357" s="71"/>
      <c r="K357" s="72"/>
      <c r="L357" s="70"/>
      <c r="N357" s="73"/>
      <c r="O357" s="73"/>
      <c r="P357" s="19"/>
      <c r="Q357" s="19"/>
      <c r="R357" s="19"/>
      <c r="S357" s="19"/>
    </row>
    <row r="358" spans="7:19">
      <c r="G358" s="70"/>
      <c r="H358" s="43"/>
      <c r="I358" s="70"/>
      <c r="J358" s="71"/>
      <c r="K358" s="72"/>
      <c r="L358" s="70"/>
      <c r="N358" s="73"/>
      <c r="O358" s="73"/>
      <c r="P358" s="19"/>
      <c r="Q358" s="19"/>
      <c r="R358" s="19"/>
      <c r="S358" s="19"/>
    </row>
    <row r="359" spans="7:19">
      <c r="G359" s="70"/>
      <c r="H359" s="43"/>
      <c r="I359" s="70"/>
      <c r="J359" s="71"/>
      <c r="K359" s="72"/>
      <c r="L359" s="70"/>
      <c r="N359" s="73"/>
      <c r="O359" s="73"/>
      <c r="P359" s="19"/>
      <c r="Q359" s="19"/>
      <c r="R359" s="19"/>
      <c r="S359" s="19"/>
    </row>
    <row r="360" spans="7:19">
      <c r="G360" s="70"/>
      <c r="H360" s="43"/>
      <c r="I360" s="70"/>
      <c r="J360" s="71"/>
      <c r="K360" s="72"/>
      <c r="L360" s="70"/>
      <c r="N360" s="73"/>
      <c r="O360" s="73"/>
      <c r="P360" s="19"/>
      <c r="Q360" s="19"/>
      <c r="R360" s="19"/>
      <c r="S360" s="19"/>
    </row>
    <row r="361" spans="7:19">
      <c r="G361" s="70"/>
      <c r="H361" s="43"/>
      <c r="I361" s="70"/>
      <c r="J361" s="71"/>
      <c r="K361" s="72"/>
      <c r="L361" s="70"/>
      <c r="N361" s="73"/>
      <c r="O361" s="73"/>
      <c r="P361" s="19"/>
      <c r="Q361" s="19"/>
      <c r="R361" s="19"/>
      <c r="S361" s="19"/>
    </row>
    <row r="362" spans="7:19">
      <c r="G362" s="70"/>
      <c r="H362" s="43"/>
      <c r="I362" s="70"/>
      <c r="J362" s="71"/>
      <c r="K362" s="72"/>
      <c r="L362" s="70"/>
      <c r="N362" s="73"/>
      <c r="O362" s="73"/>
      <c r="P362" s="19"/>
      <c r="Q362" s="19"/>
      <c r="R362" s="19"/>
      <c r="S362" s="19"/>
    </row>
    <row r="363" spans="7:19">
      <c r="G363" s="70"/>
      <c r="H363" s="43"/>
      <c r="I363" s="70"/>
      <c r="J363" s="71"/>
      <c r="K363" s="72"/>
      <c r="L363" s="70"/>
      <c r="N363" s="73"/>
      <c r="O363" s="73"/>
      <c r="P363" s="19"/>
      <c r="Q363" s="19"/>
      <c r="R363" s="19"/>
      <c r="S363" s="19"/>
    </row>
    <row r="364" spans="7:19">
      <c r="G364" s="70"/>
      <c r="H364" s="43"/>
      <c r="I364" s="70"/>
      <c r="J364" s="71"/>
      <c r="K364" s="72"/>
      <c r="L364" s="70"/>
      <c r="N364" s="73"/>
      <c r="O364" s="73"/>
      <c r="P364" s="19"/>
      <c r="Q364" s="19"/>
      <c r="R364" s="19"/>
      <c r="S364" s="19"/>
    </row>
    <row r="365" spans="7:19">
      <c r="G365" s="70"/>
      <c r="H365" s="43"/>
      <c r="I365" s="70"/>
      <c r="J365" s="71"/>
      <c r="K365" s="72"/>
      <c r="L365" s="70"/>
      <c r="N365" s="73"/>
      <c r="O365" s="73"/>
      <c r="P365" s="19"/>
      <c r="Q365" s="19"/>
      <c r="R365" s="19"/>
      <c r="S365" s="19"/>
    </row>
    <row r="366" spans="7:19">
      <c r="G366" s="70"/>
      <c r="H366" s="43"/>
      <c r="I366" s="70"/>
      <c r="J366" s="71"/>
      <c r="K366" s="72"/>
      <c r="L366" s="70"/>
      <c r="N366" s="73"/>
      <c r="O366" s="73"/>
      <c r="P366" s="19"/>
      <c r="Q366" s="19"/>
      <c r="R366" s="19"/>
      <c r="S366" s="19"/>
    </row>
    <row r="367" spans="7:19">
      <c r="G367" s="70"/>
      <c r="H367" s="43"/>
      <c r="I367" s="70"/>
      <c r="J367" s="71"/>
      <c r="K367" s="72"/>
      <c r="L367" s="70"/>
      <c r="N367" s="73"/>
      <c r="O367" s="73"/>
      <c r="P367" s="19"/>
      <c r="Q367" s="19"/>
      <c r="R367" s="19"/>
      <c r="S367" s="19"/>
    </row>
    <row r="368" spans="7:19">
      <c r="G368" s="70"/>
      <c r="H368" s="43"/>
      <c r="I368" s="70"/>
      <c r="J368" s="71"/>
      <c r="K368" s="72"/>
      <c r="L368" s="70"/>
      <c r="N368" s="73"/>
      <c r="O368" s="73"/>
      <c r="P368" s="19"/>
      <c r="Q368" s="19"/>
      <c r="R368" s="19"/>
      <c r="S368" s="19"/>
    </row>
    <row r="369" spans="7:19">
      <c r="G369" s="70"/>
      <c r="H369" s="43"/>
      <c r="I369" s="70"/>
      <c r="J369" s="71"/>
      <c r="K369" s="72"/>
      <c r="L369" s="70"/>
      <c r="N369" s="73"/>
      <c r="O369" s="73"/>
      <c r="P369" s="19"/>
      <c r="Q369" s="19"/>
      <c r="R369" s="19"/>
      <c r="S369" s="19"/>
    </row>
    <row r="370" spans="7:19">
      <c r="G370" s="70"/>
      <c r="H370" s="43"/>
      <c r="I370" s="70"/>
      <c r="J370" s="71"/>
      <c r="K370" s="72"/>
      <c r="L370" s="70"/>
      <c r="N370" s="73"/>
      <c r="O370" s="73"/>
      <c r="P370" s="19"/>
      <c r="Q370" s="19"/>
      <c r="R370" s="19"/>
      <c r="S370" s="19"/>
    </row>
    <row r="371" spans="7:19">
      <c r="G371" s="70"/>
      <c r="H371" s="43"/>
      <c r="I371" s="70"/>
      <c r="J371" s="71"/>
      <c r="K371" s="72"/>
      <c r="L371" s="70"/>
      <c r="N371" s="73"/>
      <c r="O371" s="73"/>
      <c r="P371" s="19"/>
      <c r="Q371" s="19"/>
      <c r="R371" s="19"/>
      <c r="S371" s="19"/>
    </row>
    <row r="372" spans="7:19">
      <c r="G372" s="70"/>
      <c r="H372" s="43"/>
      <c r="I372" s="70"/>
      <c r="J372" s="71"/>
      <c r="K372" s="72"/>
      <c r="L372" s="70"/>
      <c r="N372" s="73"/>
      <c r="O372" s="73"/>
      <c r="P372" s="19"/>
      <c r="Q372" s="19"/>
      <c r="R372" s="19"/>
      <c r="S372" s="19"/>
    </row>
    <row r="373" spans="7:19">
      <c r="G373" s="70"/>
      <c r="H373" s="43"/>
      <c r="I373" s="70"/>
      <c r="J373" s="71"/>
      <c r="K373" s="72"/>
      <c r="L373" s="70"/>
      <c r="N373" s="73"/>
      <c r="O373" s="73"/>
      <c r="P373" s="19"/>
      <c r="Q373" s="19"/>
      <c r="R373" s="19"/>
      <c r="S373" s="19"/>
    </row>
    <row r="374" spans="7:19">
      <c r="G374" s="70"/>
      <c r="H374" s="43"/>
      <c r="I374" s="70"/>
      <c r="J374" s="71"/>
      <c r="K374" s="72"/>
      <c r="L374" s="70"/>
      <c r="N374" s="73"/>
      <c r="O374" s="73"/>
      <c r="P374" s="19"/>
      <c r="Q374" s="19"/>
      <c r="R374" s="19"/>
      <c r="S374" s="19"/>
    </row>
    <row r="375" spans="7:19">
      <c r="G375" s="70"/>
      <c r="H375" s="43"/>
      <c r="I375" s="70"/>
      <c r="J375" s="71"/>
      <c r="K375" s="72"/>
      <c r="L375" s="70"/>
      <c r="N375" s="73"/>
      <c r="O375" s="73"/>
      <c r="P375" s="19"/>
      <c r="Q375" s="19"/>
      <c r="R375" s="19"/>
      <c r="S375" s="19"/>
    </row>
    <row r="376" spans="7:19">
      <c r="G376" s="70"/>
      <c r="H376" s="43"/>
      <c r="I376" s="70"/>
      <c r="J376" s="71"/>
      <c r="K376" s="72"/>
      <c r="L376" s="70"/>
      <c r="N376" s="73"/>
      <c r="O376" s="73"/>
      <c r="P376" s="19"/>
      <c r="Q376" s="19"/>
      <c r="R376" s="19"/>
      <c r="S376" s="19"/>
    </row>
    <row r="377" spans="7:19">
      <c r="G377" s="70"/>
      <c r="H377" s="43"/>
      <c r="I377" s="70"/>
      <c r="J377" s="71"/>
      <c r="K377" s="72"/>
      <c r="L377" s="70"/>
      <c r="N377" s="73"/>
      <c r="O377" s="73"/>
      <c r="P377" s="19"/>
      <c r="Q377" s="19"/>
      <c r="R377" s="19"/>
      <c r="S377" s="19"/>
    </row>
    <row r="378" spans="7:19">
      <c r="G378" s="70"/>
      <c r="H378" s="43"/>
      <c r="I378" s="70"/>
      <c r="J378" s="71"/>
      <c r="K378" s="72"/>
      <c r="L378" s="70"/>
      <c r="N378" s="73"/>
      <c r="O378" s="73"/>
      <c r="P378" s="19"/>
      <c r="Q378" s="19"/>
      <c r="R378" s="19"/>
      <c r="S378" s="19"/>
    </row>
    <row r="379" spans="7:19">
      <c r="G379" s="70"/>
      <c r="H379" s="43"/>
      <c r="I379" s="70"/>
      <c r="J379" s="71"/>
      <c r="K379" s="72"/>
      <c r="L379" s="70"/>
      <c r="N379" s="73"/>
      <c r="O379" s="73"/>
      <c r="P379" s="19"/>
      <c r="Q379" s="19"/>
      <c r="R379" s="19"/>
      <c r="S379" s="19"/>
    </row>
    <row r="380" spans="7:19">
      <c r="G380" s="70"/>
      <c r="H380" s="43"/>
      <c r="I380" s="70"/>
      <c r="J380" s="71"/>
      <c r="K380" s="72"/>
      <c r="L380" s="70"/>
      <c r="N380" s="73"/>
      <c r="O380" s="73"/>
      <c r="P380" s="19"/>
      <c r="Q380" s="19"/>
      <c r="R380" s="19"/>
      <c r="S380" s="19"/>
    </row>
    <row r="381" spans="7:19">
      <c r="G381" s="70"/>
      <c r="H381" s="43"/>
      <c r="I381" s="70"/>
      <c r="J381" s="71"/>
      <c r="K381" s="72"/>
      <c r="L381" s="70"/>
      <c r="N381" s="73"/>
      <c r="O381" s="73"/>
      <c r="P381" s="19"/>
      <c r="Q381" s="19"/>
      <c r="R381" s="19"/>
      <c r="S381" s="19"/>
    </row>
    <row r="382" spans="7:19">
      <c r="G382" s="70"/>
      <c r="H382" s="43"/>
      <c r="I382" s="70"/>
      <c r="J382" s="71"/>
      <c r="K382" s="72"/>
      <c r="L382" s="70"/>
      <c r="N382" s="73"/>
      <c r="O382" s="73"/>
      <c r="P382" s="19"/>
      <c r="Q382" s="19"/>
      <c r="R382" s="19"/>
      <c r="S382" s="19"/>
    </row>
    <row r="383" spans="7:19">
      <c r="G383" s="70"/>
      <c r="H383" s="43"/>
      <c r="I383" s="70"/>
      <c r="J383" s="71"/>
      <c r="K383" s="72"/>
      <c r="L383" s="70"/>
      <c r="N383" s="73"/>
      <c r="O383" s="73"/>
      <c r="P383" s="19"/>
      <c r="Q383" s="19"/>
      <c r="R383" s="19"/>
      <c r="S383" s="19"/>
    </row>
    <row r="384" spans="7:19">
      <c r="G384" s="70"/>
      <c r="H384" s="43"/>
      <c r="I384" s="70"/>
      <c r="J384" s="71"/>
      <c r="K384" s="72"/>
      <c r="L384" s="70"/>
      <c r="N384" s="73"/>
      <c r="O384" s="73"/>
      <c r="P384" s="19"/>
      <c r="Q384" s="19"/>
      <c r="R384" s="19"/>
      <c r="S384" s="19"/>
    </row>
    <row r="385" spans="7:19">
      <c r="G385" s="70"/>
      <c r="H385" s="43"/>
      <c r="I385" s="70"/>
      <c r="J385" s="71"/>
      <c r="K385" s="72"/>
      <c r="L385" s="70"/>
      <c r="N385" s="73"/>
      <c r="O385" s="73"/>
      <c r="P385" s="19"/>
      <c r="Q385" s="19"/>
      <c r="R385" s="19"/>
      <c r="S385" s="19"/>
    </row>
    <row r="386" spans="7:19">
      <c r="G386" s="70"/>
      <c r="H386" s="43"/>
      <c r="I386" s="70"/>
      <c r="J386" s="71"/>
      <c r="K386" s="72"/>
      <c r="L386" s="70"/>
      <c r="N386" s="73"/>
      <c r="O386" s="73"/>
      <c r="P386" s="19"/>
      <c r="Q386" s="19"/>
      <c r="R386" s="19"/>
      <c r="S386" s="19"/>
    </row>
    <row r="387" spans="7:19">
      <c r="G387" s="70"/>
      <c r="H387" s="43"/>
      <c r="I387" s="70"/>
      <c r="J387" s="71"/>
      <c r="K387" s="72"/>
      <c r="L387" s="70"/>
      <c r="N387" s="73"/>
      <c r="O387" s="73"/>
      <c r="P387" s="19"/>
      <c r="Q387" s="19"/>
      <c r="R387" s="19"/>
      <c r="S387" s="19"/>
    </row>
    <row r="388" spans="7:19">
      <c r="G388" s="70"/>
      <c r="H388" s="43"/>
      <c r="I388" s="70"/>
      <c r="J388" s="71"/>
      <c r="K388" s="72"/>
      <c r="L388" s="70"/>
      <c r="N388" s="73"/>
      <c r="O388" s="73"/>
      <c r="P388" s="19"/>
      <c r="Q388" s="19"/>
      <c r="R388" s="19"/>
      <c r="S388" s="19"/>
    </row>
    <row r="389" spans="7:19">
      <c r="G389" s="70"/>
      <c r="H389" s="43"/>
      <c r="I389" s="70"/>
      <c r="J389" s="71"/>
      <c r="K389" s="72"/>
      <c r="L389" s="70"/>
      <c r="N389" s="73"/>
      <c r="O389" s="73"/>
      <c r="P389" s="19"/>
      <c r="Q389" s="19"/>
      <c r="R389" s="19"/>
      <c r="S389" s="19"/>
    </row>
    <row r="390" spans="7:19">
      <c r="G390" s="70"/>
      <c r="H390" s="43"/>
      <c r="I390" s="70"/>
      <c r="J390" s="71"/>
      <c r="K390" s="72"/>
      <c r="L390" s="70"/>
      <c r="N390" s="73"/>
      <c r="O390" s="73"/>
      <c r="P390" s="19"/>
      <c r="Q390" s="19"/>
      <c r="R390" s="19"/>
      <c r="S390" s="19"/>
    </row>
    <row r="391" spans="7:19">
      <c r="G391" s="70"/>
      <c r="H391" s="43"/>
      <c r="I391" s="70"/>
      <c r="J391" s="71"/>
      <c r="K391" s="72"/>
      <c r="L391" s="70"/>
      <c r="N391" s="73"/>
      <c r="O391" s="73"/>
      <c r="P391" s="19"/>
      <c r="Q391" s="19"/>
      <c r="R391" s="19"/>
      <c r="S391" s="19"/>
    </row>
    <row r="392" spans="7:19">
      <c r="G392" s="70"/>
      <c r="H392" s="43"/>
      <c r="I392" s="70"/>
      <c r="J392" s="71"/>
      <c r="K392" s="72"/>
      <c r="L392" s="70"/>
      <c r="N392" s="73"/>
      <c r="O392" s="73"/>
      <c r="P392" s="19"/>
      <c r="Q392" s="19"/>
      <c r="R392" s="19"/>
      <c r="S392" s="19"/>
    </row>
    <row r="393" spans="7:19">
      <c r="G393" s="70"/>
      <c r="H393" s="43"/>
      <c r="I393" s="70"/>
      <c r="J393" s="71"/>
      <c r="K393" s="72"/>
      <c r="L393" s="70"/>
      <c r="N393" s="73"/>
      <c r="O393" s="73"/>
      <c r="P393" s="19"/>
      <c r="Q393" s="19"/>
      <c r="R393" s="19"/>
      <c r="S393" s="19"/>
    </row>
    <row r="394" spans="7:19">
      <c r="G394" s="70"/>
      <c r="H394" s="43"/>
      <c r="I394" s="70"/>
      <c r="J394" s="71"/>
      <c r="K394" s="72"/>
      <c r="L394" s="70"/>
      <c r="N394" s="73"/>
      <c r="O394" s="73"/>
      <c r="P394" s="19"/>
      <c r="Q394" s="19"/>
      <c r="R394" s="19"/>
      <c r="S394" s="19"/>
    </row>
    <row r="395" spans="7:19">
      <c r="G395" s="70"/>
      <c r="H395" s="43"/>
      <c r="I395" s="70"/>
      <c r="J395" s="71"/>
      <c r="K395" s="72"/>
      <c r="L395" s="70"/>
      <c r="N395" s="73"/>
      <c r="O395" s="73"/>
      <c r="P395" s="19"/>
      <c r="Q395" s="19"/>
      <c r="R395" s="19"/>
      <c r="S395" s="19"/>
    </row>
    <row r="396" spans="7:19">
      <c r="G396" s="70"/>
      <c r="H396" s="43"/>
      <c r="I396" s="70"/>
      <c r="J396" s="71"/>
      <c r="K396" s="72"/>
      <c r="L396" s="70"/>
      <c r="N396" s="73"/>
      <c r="O396" s="73"/>
      <c r="P396" s="19"/>
      <c r="Q396" s="19"/>
      <c r="R396" s="19"/>
      <c r="S396" s="19"/>
    </row>
    <row r="397" spans="7:19">
      <c r="G397" s="70"/>
      <c r="H397" s="43"/>
      <c r="I397" s="70"/>
      <c r="J397" s="71"/>
      <c r="K397" s="72"/>
      <c r="L397" s="70"/>
      <c r="N397" s="73"/>
      <c r="O397" s="73"/>
      <c r="P397" s="19"/>
      <c r="Q397" s="19"/>
      <c r="R397" s="19"/>
      <c r="S397" s="19"/>
    </row>
    <row r="398" spans="7:19">
      <c r="G398" s="70"/>
      <c r="H398" s="43"/>
      <c r="I398" s="70"/>
      <c r="J398" s="71"/>
      <c r="K398" s="72"/>
      <c r="L398" s="70"/>
      <c r="N398" s="73"/>
      <c r="O398" s="73"/>
      <c r="P398" s="19"/>
      <c r="Q398" s="19"/>
      <c r="R398" s="19"/>
      <c r="S398" s="19"/>
    </row>
    <row r="399" spans="7:19">
      <c r="G399" s="70"/>
      <c r="H399" s="43"/>
      <c r="I399" s="70"/>
      <c r="J399" s="71"/>
      <c r="K399" s="72"/>
      <c r="L399" s="70"/>
      <c r="N399" s="73"/>
      <c r="O399" s="73"/>
      <c r="P399" s="19"/>
      <c r="Q399" s="19"/>
      <c r="R399" s="19"/>
      <c r="S399" s="19"/>
    </row>
    <row r="400" spans="7:19">
      <c r="G400" s="70"/>
      <c r="H400" s="43"/>
      <c r="I400" s="70"/>
      <c r="J400" s="71"/>
      <c r="K400" s="72"/>
      <c r="L400" s="70"/>
      <c r="N400" s="73"/>
      <c r="O400" s="73"/>
      <c r="P400" s="19"/>
      <c r="Q400" s="19"/>
      <c r="R400" s="19"/>
      <c r="S400" s="19"/>
    </row>
    <row r="401" spans="7:19">
      <c r="G401" s="70"/>
      <c r="H401" s="43"/>
      <c r="I401" s="70"/>
      <c r="J401" s="71"/>
      <c r="K401" s="72"/>
      <c r="L401" s="70"/>
      <c r="N401" s="73"/>
      <c r="O401" s="73"/>
      <c r="P401" s="19"/>
      <c r="Q401" s="19"/>
      <c r="R401" s="19"/>
      <c r="S401" s="19"/>
    </row>
    <row r="402" spans="7:19">
      <c r="G402" s="70"/>
      <c r="H402" s="43"/>
      <c r="I402" s="70"/>
      <c r="J402" s="71"/>
      <c r="K402" s="72"/>
      <c r="L402" s="70"/>
      <c r="N402" s="73"/>
      <c r="O402" s="73"/>
      <c r="P402" s="19"/>
      <c r="Q402" s="19"/>
      <c r="R402" s="19"/>
      <c r="S402" s="19"/>
    </row>
    <row r="403" spans="7:19">
      <c r="G403" s="70"/>
      <c r="H403" s="43"/>
      <c r="I403" s="70"/>
      <c r="J403" s="71"/>
      <c r="K403" s="72"/>
      <c r="L403" s="70"/>
      <c r="N403" s="73"/>
      <c r="O403" s="73"/>
      <c r="P403" s="19"/>
      <c r="Q403" s="19"/>
      <c r="R403" s="19"/>
      <c r="S403" s="19"/>
    </row>
    <row r="404" spans="7:19">
      <c r="G404" s="70"/>
      <c r="H404" s="43"/>
      <c r="I404" s="70"/>
      <c r="J404" s="71"/>
      <c r="K404" s="72"/>
      <c r="L404" s="70"/>
      <c r="N404" s="73"/>
      <c r="O404" s="73"/>
      <c r="P404" s="19"/>
      <c r="Q404" s="19"/>
      <c r="R404" s="19"/>
      <c r="S404" s="19"/>
    </row>
    <row r="405" spans="7:19">
      <c r="G405" s="70"/>
      <c r="H405" s="43"/>
      <c r="I405" s="70"/>
      <c r="J405" s="71"/>
      <c r="K405" s="72"/>
      <c r="L405" s="70"/>
      <c r="N405" s="73"/>
      <c r="O405" s="73"/>
      <c r="P405" s="19"/>
      <c r="Q405" s="19"/>
      <c r="R405" s="19"/>
      <c r="S405" s="19"/>
    </row>
    <row r="406" spans="7:19">
      <c r="G406" s="70"/>
      <c r="H406" s="43"/>
      <c r="I406" s="70"/>
      <c r="J406" s="71"/>
      <c r="K406" s="72"/>
      <c r="L406" s="70"/>
      <c r="N406" s="73"/>
      <c r="O406" s="73"/>
      <c r="P406" s="19"/>
      <c r="Q406" s="19"/>
      <c r="R406" s="19"/>
      <c r="S406" s="19"/>
    </row>
    <row r="407" spans="7:19">
      <c r="G407" s="70"/>
      <c r="H407" s="43"/>
      <c r="I407" s="70"/>
      <c r="J407" s="71"/>
      <c r="K407" s="72"/>
      <c r="L407" s="70"/>
      <c r="N407" s="73"/>
      <c r="O407" s="73"/>
      <c r="P407" s="19"/>
      <c r="Q407" s="19"/>
      <c r="R407" s="19"/>
      <c r="S407" s="19"/>
    </row>
    <row r="408" spans="7:19">
      <c r="G408" s="70"/>
      <c r="H408" s="43"/>
      <c r="I408" s="70"/>
      <c r="J408" s="71"/>
      <c r="K408" s="72"/>
      <c r="L408" s="70"/>
      <c r="N408" s="73"/>
      <c r="O408" s="73"/>
      <c r="P408" s="19"/>
      <c r="Q408" s="19"/>
      <c r="R408" s="19"/>
      <c r="S408" s="19"/>
    </row>
    <row r="409" spans="7:19">
      <c r="G409" s="70"/>
      <c r="H409" s="43"/>
      <c r="I409" s="70"/>
      <c r="J409" s="71"/>
      <c r="K409" s="72"/>
      <c r="L409" s="70"/>
      <c r="N409" s="73"/>
      <c r="O409" s="73"/>
      <c r="P409" s="19"/>
      <c r="Q409" s="19"/>
      <c r="R409" s="19"/>
      <c r="S409" s="19"/>
    </row>
    <row r="410" spans="7:19">
      <c r="G410" s="70"/>
      <c r="H410" s="43"/>
      <c r="I410" s="70"/>
      <c r="J410" s="71"/>
      <c r="K410" s="72"/>
      <c r="L410" s="70"/>
      <c r="N410" s="73"/>
      <c r="O410" s="73"/>
      <c r="P410" s="19"/>
      <c r="Q410" s="19"/>
      <c r="R410" s="19"/>
      <c r="S410" s="19"/>
    </row>
    <row r="411" spans="7:19">
      <c r="G411" s="70"/>
      <c r="H411" s="43"/>
      <c r="I411" s="70"/>
      <c r="J411" s="71"/>
      <c r="K411" s="72"/>
      <c r="L411" s="70"/>
      <c r="N411" s="73"/>
      <c r="O411" s="73"/>
      <c r="P411" s="19"/>
      <c r="Q411" s="19"/>
      <c r="R411" s="19"/>
      <c r="S411" s="19"/>
    </row>
    <row r="412" spans="7:19">
      <c r="G412" s="70"/>
      <c r="H412" s="43"/>
      <c r="I412" s="70"/>
      <c r="J412" s="71"/>
      <c r="K412" s="72"/>
      <c r="L412" s="70"/>
      <c r="N412" s="73"/>
      <c r="O412" s="73"/>
      <c r="P412" s="19"/>
      <c r="Q412" s="19"/>
      <c r="R412" s="19"/>
      <c r="S412" s="19"/>
    </row>
    <row r="413" spans="7:19">
      <c r="G413" s="70"/>
      <c r="H413" s="43"/>
      <c r="I413" s="70"/>
      <c r="J413" s="71"/>
      <c r="K413" s="72"/>
      <c r="L413" s="70"/>
      <c r="N413" s="73"/>
      <c r="O413" s="73"/>
      <c r="P413" s="19"/>
      <c r="Q413" s="19"/>
      <c r="R413" s="19"/>
      <c r="S413" s="19"/>
    </row>
    <row r="414" spans="7:19">
      <c r="G414" s="70"/>
      <c r="H414" s="43"/>
      <c r="I414" s="70"/>
      <c r="J414" s="71"/>
      <c r="K414" s="72"/>
      <c r="L414" s="70"/>
      <c r="N414" s="73"/>
      <c r="O414" s="73"/>
      <c r="P414" s="19"/>
      <c r="Q414" s="19"/>
      <c r="R414" s="19"/>
      <c r="S414" s="19"/>
    </row>
    <row r="415" spans="7:19">
      <c r="G415" s="70"/>
      <c r="H415" s="43"/>
      <c r="I415" s="70"/>
      <c r="J415" s="71"/>
      <c r="K415" s="72"/>
      <c r="L415" s="70"/>
      <c r="N415" s="73"/>
      <c r="O415" s="73"/>
      <c r="P415" s="19"/>
      <c r="Q415" s="19"/>
      <c r="R415" s="19"/>
      <c r="S415" s="19"/>
    </row>
    <row r="416" spans="7:19">
      <c r="G416" s="70"/>
      <c r="H416" s="43"/>
      <c r="I416" s="70"/>
      <c r="J416" s="71"/>
      <c r="K416" s="72"/>
      <c r="L416" s="70"/>
      <c r="N416" s="73"/>
      <c r="O416" s="73"/>
      <c r="P416" s="19"/>
      <c r="Q416" s="19"/>
      <c r="R416" s="19"/>
      <c r="S416" s="19"/>
    </row>
    <row r="417" spans="7:19">
      <c r="G417" s="70"/>
      <c r="H417" s="43"/>
      <c r="I417" s="70"/>
      <c r="J417" s="71"/>
      <c r="K417" s="72"/>
      <c r="L417" s="70"/>
      <c r="N417" s="73"/>
      <c r="O417" s="73"/>
      <c r="P417" s="19"/>
      <c r="Q417" s="19"/>
      <c r="R417" s="19"/>
      <c r="S417" s="19"/>
    </row>
    <row r="418" spans="7:19">
      <c r="G418" s="70"/>
      <c r="H418" s="43"/>
      <c r="I418" s="70"/>
      <c r="J418" s="71"/>
      <c r="K418" s="72"/>
      <c r="L418" s="70"/>
      <c r="N418" s="73"/>
      <c r="O418" s="73"/>
      <c r="P418" s="19"/>
      <c r="Q418" s="19"/>
      <c r="R418" s="19"/>
      <c r="S418" s="19"/>
    </row>
    <row r="419" spans="7:19">
      <c r="G419" s="70"/>
      <c r="H419" s="43"/>
      <c r="I419" s="70"/>
      <c r="J419" s="71"/>
      <c r="K419" s="72"/>
      <c r="L419" s="70"/>
      <c r="N419" s="73"/>
      <c r="O419" s="73"/>
      <c r="P419" s="19"/>
      <c r="Q419" s="19"/>
      <c r="R419" s="19"/>
      <c r="S419" s="19"/>
    </row>
    <row r="420" spans="7:19">
      <c r="G420" s="70"/>
      <c r="H420" s="43"/>
      <c r="I420" s="70"/>
      <c r="J420" s="71"/>
      <c r="K420" s="72"/>
      <c r="L420" s="70"/>
      <c r="N420" s="73"/>
      <c r="O420" s="73"/>
      <c r="P420" s="19"/>
      <c r="Q420" s="19"/>
      <c r="R420" s="19"/>
      <c r="S420" s="19"/>
    </row>
    <row r="421" spans="7:19">
      <c r="G421" s="70"/>
      <c r="H421" s="43"/>
      <c r="I421" s="70"/>
      <c r="J421" s="71"/>
      <c r="K421" s="72"/>
      <c r="L421" s="70"/>
      <c r="N421" s="73"/>
      <c r="O421" s="73"/>
      <c r="P421" s="19"/>
      <c r="Q421" s="19"/>
      <c r="R421" s="19"/>
      <c r="S421" s="19"/>
    </row>
    <row r="422" spans="7:19">
      <c r="G422" s="70"/>
      <c r="H422" s="43"/>
      <c r="I422" s="70"/>
      <c r="J422" s="71"/>
      <c r="K422" s="72"/>
      <c r="L422" s="70"/>
      <c r="N422" s="73"/>
      <c r="O422" s="73"/>
      <c r="P422" s="19"/>
      <c r="Q422" s="19"/>
      <c r="R422" s="19"/>
      <c r="S422" s="19"/>
    </row>
    <row r="423" spans="7:19">
      <c r="G423" s="70"/>
      <c r="H423" s="43"/>
      <c r="I423" s="70"/>
      <c r="J423" s="71"/>
      <c r="K423" s="72"/>
      <c r="L423" s="70"/>
      <c r="N423" s="73"/>
      <c r="O423" s="73"/>
      <c r="P423" s="19"/>
      <c r="Q423" s="19"/>
      <c r="R423" s="19"/>
      <c r="S423" s="19"/>
    </row>
    <row r="424" spans="7:19">
      <c r="G424" s="70"/>
      <c r="H424" s="43"/>
      <c r="I424" s="70"/>
      <c r="J424" s="71"/>
      <c r="K424" s="72"/>
      <c r="L424" s="70"/>
      <c r="N424" s="73"/>
      <c r="O424" s="73"/>
      <c r="P424" s="19"/>
      <c r="Q424" s="19"/>
      <c r="R424" s="19"/>
      <c r="S424" s="19"/>
    </row>
    <row r="425" spans="7:19">
      <c r="G425" s="70"/>
      <c r="H425" s="43"/>
      <c r="I425" s="70"/>
      <c r="J425" s="71"/>
      <c r="K425" s="72"/>
      <c r="L425" s="70"/>
      <c r="N425" s="73"/>
      <c r="O425" s="73"/>
      <c r="P425" s="19"/>
      <c r="Q425" s="19"/>
      <c r="R425" s="19"/>
      <c r="S425" s="19"/>
    </row>
    <row r="426" spans="7:19">
      <c r="G426" s="70"/>
      <c r="H426" s="43"/>
      <c r="I426" s="70"/>
      <c r="J426" s="71"/>
      <c r="K426" s="72"/>
      <c r="L426" s="70"/>
      <c r="N426" s="73"/>
      <c r="O426" s="73"/>
      <c r="P426" s="19"/>
      <c r="Q426" s="19"/>
      <c r="R426" s="19"/>
      <c r="S426" s="19"/>
    </row>
    <row r="427" spans="7:19">
      <c r="G427" s="70"/>
      <c r="H427" s="43"/>
      <c r="I427" s="70"/>
      <c r="J427" s="71"/>
      <c r="K427" s="72"/>
      <c r="L427" s="70"/>
      <c r="N427" s="73"/>
      <c r="O427" s="73"/>
      <c r="P427" s="19"/>
      <c r="Q427" s="19"/>
      <c r="R427" s="19"/>
      <c r="S427" s="19"/>
    </row>
    <row r="428" spans="7:19">
      <c r="G428" s="70"/>
      <c r="H428" s="43"/>
      <c r="I428" s="70"/>
      <c r="J428" s="71"/>
      <c r="K428" s="72"/>
      <c r="L428" s="70"/>
      <c r="N428" s="73"/>
      <c r="O428" s="73"/>
      <c r="P428" s="19"/>
      <c r="Q428" s="19"/>
      <c r="R428" s="19"/>
      <c r="S428" s="19"/>
    </row>
    <row r="429" spans="7:19">
      <c r="G429" s="70"/>
      <c r="H429" s="43"/>
      <c r="I429" s="70"/>
      <c r="J429" s="71"/>
      <c r="K429" s="72"/>
      <c r="L429" s="70"/>
      <c r="N429" s="73"/>
      <c r="O429" s="73"/>
      <c r="P429" s="19"/>
      <c r="Q429" s="19"/>
      <c r="R429" s="19"/>
      <c r="S429" s="19"/>
    </row>
    <row r="430" spans="7:19">
      <c r="G430" s="70"/>
      <c r="H430" s="43"/>
      <c r="I430" s="70"/>
      <c r="J430" s="71"/>
      <c r="K430" s="72"/>
      <c r="L430" s="70"/>
      <c r="N430" s="73"/>
      <c r="O430" s="73"/>
      <c r="P430" s="19"/>
      <c r="Q430" s="19"/>
      <c r="R430" s="19"/>
      <c r="S430" s="19"/>
    </row>
    <row r="431" spans="7:19">
      <c r="G431" s="70"/>
      <c r="H431" s="43"/>
      <c r="I431" s="70"/>
      <c r="J431" s="71"/>
      <c r="K431" s="72"/>
      <c r="L431" s="70"/>
      <c r="N431" s="73"/>
      <c r="O431" s="73"/>
      <c r="P431" s="19"/>
      <c r="Q431" s="19"/>
      <c r="R431" s="19"/>
      <c r="S431" s="19"/>
    </row>
    <row r="432" spans="7:19">
      <c r="G432" s="70"/>
      <c r="H432" s="43"/>
      <c r="I432" s="70"/>
      <c r="J432" s="71"/>
      <c r="K432" s="72"/>
      <c r="L432" s="70"/>
      <c r="N432" s="73"/>
      <c r="O432" s="73"/>
      <c r="P432" s="19"/>
      <c r="Q432" s="19"/>
      <c r="R432" s="19"/>
      <c r="S432" s="19"/>
    </row>
    <row r="433" spans="7:19">
      <c r="G433" s="70"/>
      <c r="H433" s="43"/>
      <c r="I433" s="70"/>
      <c r="J433" s="71"/>
      <c r="K433" s="72"/>
      <c r="L433" s="70"/>
      <c r="N433" s="73"/>
      <c r="O433" s="73"/>
      <c r="P433" s="19"/>
      <c r="Q433" s="19"/>
      <c r="R433" s="19"/>
      <c r="S433" s="19"/>
    </row>
    <row r="434" spans="7:19">
      <c r="G434" s="70"/>
      <c r="H434" s="43"/>
      <c r="I434" s="70"/>
      <c r="J434" s="71"/>
      <c r="K434" s="72"/>
      <c r="L434" s="70"/>
      <c r="N434" s="73"/>
      <c r="O434" s="73"/>
      <c r="P434" s="19"/>
      <c r="Q434" s="19"/>
      <c r="R434" s="19"/>
      <c r="S434" s="19"/>
    </row>
    <row r="435" spans="7:19">
      <c r="G435" s="70"/>
      <c r="H435" s="43"/>
      <c r="I435" s="70"/>
      <c r="J435" s="71"/>
      <c r="K435" s="72"/>
      <c r="L435" s="70"/>
      <c r="N435" s="73"/>
      <c r="O435" s="73"/>
      <c r="P435" s="19"/>
      <c r="Q435" s="19"/>
      <c r="R435" s="19"/>
      <c r="S435" s="19"/>
    </row>
    <row r="436" spans="7:19">
      <c r="G436" s="70"/>
      <c r="H436" s="43"/>
      <c r="I436" s="70"/>
      <c r="J436" s="71"/>
      <c r="K436" s="72"/>
      <c r="L436" s="70"/>
      <c r="N436" s="73"/>
      <c r="O436" s="73"/>
      <c r="P436" s="19"/>
      <c r="Q436" s="19"/>
      <c r="R436" s="19"/>
      <c r="S436" s="19"/>
    </row>
    <row r="437" spans="7:19">
      <c r="G437" s="70"/>
      <c r="H437" s="43"/>
      <c r="I437" s="70"/>
      <c r="J437" s="71"/>
      <c r="K437" s="72"/>
      <c r="L437" s="70"/>
      <c r="N437" s="73"/>
      <c r="O437" s="73"/>
      <c r="P437" s="19"/>
      <c r="Q437" s="19"/>
      <c r="R437" s="19"/>
      <c r="S437" s="19"/>
    </row>
    <row r="438" spans="7:19">
      <c r="G438" s="70"/>
      <c r="H438" s="43"/>
      <c r="I438" s="70"/>
      <c r="J438" s="71"/>
      <c r="K438" s="72"/>
      <c r="L438" s="70"/>
      <c r="N438" s="73"/>
      <c r="O438" s="73"/>
      <c r="P438" s="19"/>
      <c r="Q438" s="19"/>
      <c r="R438" s="19"/>
      <c r="S438" s="19"/>
    </row>
    <row r="439" spans="7:19">
      <c r="G439" s="70"/>
      <c r="H439" s="43"/>
      <c r="I439" s="70"/>
      <c r="J439" s="71"/>
      <c r="K439" s="72"/>
      <c r="L439" s="70"/>
      <c r="N439" s="73"/>
      <c r="O439" s="73"/>
      <c r="P439" s="19"/>
      <c r="Q439" s="19"/>
      <c r="R439" s="19"/>
      <c r="S439" s="19"/>
    </row>
    <row r="440" spans="7:19">
      <c r="G440" s="70"/>
      <c r="H440" s="43"/>
      <c r="I440" s="70"/>
      <c r="J440" s="71"/>
      <c r="K440" s="72"/>
      <c r="L440" s="70"/>
      <c r="N440" s="73"/>
      <c r="O440" s="73"/>
      <c r="P440" s="19"/>
      <c r="Q440" s="19"/>
      <c r="R440" s="19"/>
      <c r="S440" s="19"/>
    </row>
    <row r="441" spans="7:19">
      <c r="G441" s="70"/>
      <c r="H441" s="43"/>
      <c r="I441" s="70"/>
      <c r="J441" s="71"/>
      <c r="K441" s="72"/>
      <c r="L441" s="70"/>
      <c r="N441" s="73"/>
      <c r="O441" s="73"/>
      <c r="P441" s="19"/>
      <c r="Q441" s="19"/>
      <c r="R441" s="19"/>
      <c r="S441" s="19"/>
    </row>
    <row r="442" spans="7:19">
      <c r="G442" s="70"/>
      <c r="H442" s="43"/>
      <c r="I442" s="70"/>
      <c r="J442" s="71"/>
      <c r="K442" s="72"/>
      <c r="L442" s="70"/>
      <c r="N442" s="73"/>
      <c r="O442" s="73"/>
      <c r="P442" s="19"/>
      <c r="Q442" s="19"/>
      <c r="R442" s="19"/>
      <c r="S442" s="19"/>
    </row>
    <row r="443" spans="7:19">
      <c r="G443" s="70"/>
      <c r="H443" s="43"/>
      <c r="I443" s="70"/>
      <c r="J443" s="71"/>
      <c r="K443" s="72"/>
      <c r="L443" s="70"/>
      <c r="N443" s="73"/>
      <c r="O443" s="73"/>
      <c r="P443" s="19"/>
      <c r="Q443" s="19"/>
      <c r="R443" s="19"/>
      <c r="S443" s="19"/>
    </row>
    <row r="444" spans="7:19">
      <c r="G444" s="70"/>
      <c r="H444" s="43"/>
      <c r="I444" s="70"/>
      <c r="J444" s="71"/>
      <c r="K444" s="72"/>
      <c r="L444" s="70"/>
      <c r="N444" s="73"/>
      <c r="O444" s="73"/>
      <c r="P444" s="19"/>
      <c r="Q444" s="19"/>
      <c r="R444" s="19"/>
      <c r="S444" s="19"/>
    </row>
    <row r="445" spans="7:19">
      <c r="G445" s="70"/>
      <c r="H445" s="43"/>
      <c r="I445" s="70"/>
      <c r="J445" s="71"/>
      <c r="K445" s="72"/>
      <c r="L445" s="70"/>
      <c r="N445" s="73"/>
      <c r="O445" s="73"/>
      <c r="P445" s="19"/>
      <c r="Q445" s="19"/>
      <c r="R445" s="19"/>
      <c r="S445" s="19"/>
    </row>
    <row r="446" spans="7:19">
      <c r="G446" s="70"/>
      <c r="H446" s="43"/>
      <c r="I446" s="70"/>
      <c r="J446" s="71"/>
      <c r="K446" s="72"/>
      <c r="L446" s="70"/>
      <c r="N446" s="73"/>
      <c r="O446" s="73"/>
      <c r="P446" s="19"/>
      <c r="Q446" s="19"/>
      <c r="R446" s="19"/>
      <c r="S446" s="19"/>
    </row>
    <row r="447" spans="7:19">
      <c r="G447" s="70"/>
      <c r="H447" s="43"/>
      <c r="I447" s="70"/>
      <c r="J447" s="71"/>
      <c r="K447" s="72"/>
      <c r="L447" s="70"/>
      <c r="N447" s="73"/>
      <c r="O447" s="73"/>
      <c r="P447" s="19"/>
      <c r="Q447" s="19"/>
      <c r="R447" s="19"/>
      <c r="S447" s="19"/>
    </row>
    <row r="448" spans="7:19">
      <c r="G448" s="70"/>
      <c r="H448" s="43"/>
      <c r="I448" s="70"/>
      <c r="J448" s="71"/>
      <c r="K448" s="72"/>
      <c r="L448" s="70"/>
      <c r="N448" s="73"/>
      <c r="O448" s="73"/>
      <c r="P448" s="19"/>
      <c r="Q448" s="19"/>
      <c r="R448" s="19"/>
      <c r="S448" s="19"/>
    </row>
    <row r="449" spans="7:19">
      <c r="G449" s="70"/>
      <c r="H449" s="43"/>
      <c r="I449" s="70"/>
      <c r="J449" s="71"/>
      <c r="K449" s="72"/>
      <c r="L449" s="70"/>
      <c r="N449" s="73"/>
      <c r="O449" s="73"/>
      <c r="P449" s="19"/>
      <c r="Q449" s="19"/>
      <c r="R449" s="19"/>
      <c r="S449" s="19"/>
    </row>
    <row r="450" spans="7:19">
      <c r="G450" s="70"/>
      <c r="H450" s="43"/>
      <c r="I450" s="70"/>
      <c r="J450" s="71"/>
      <c r="K450" s="72"/>
      <c r="L450" s="70"/>
      <c r="N450" s="73"/>
      <c r="O450" s="73"/>
      <c r="P450" s="19"/>
      <c r="Q450" s="19"/>
      <c r="R450" s="19"/>
      <c r="S450" s="19"/>
    </row>
    <row r="451" spans="7:19">
      <c r="G451" s="70"/>
      <c r="H451" s="43"/>
      <c r="I451" s="70"/>
      <c r="J451" s="71"/>
      <c r="K451" s="72"/>
      <c r="L451" s="70"/>
      <c r="N451" s="73"/>
      <c r="O451" s="73"/>
      <c r="P451" s="19"/>
      <c r="Q451" s="19"/>
      <c r="R451" s="19"/>
      <c r="S451" s="19"/>
    </row>
    <row r="452" spans="7:19">
      <c r="G452" s="70"/>
      <c r="H452" s="43"/>
      <c r="I452" s="70"/>
      <c r="J452" s="71"/>
      <c r="K452" s="72"/>
      <c r="L452" s="70"/>
      <c r="N452" s="73"/>
      <c r="O452" s="73"/>
      <c r="P452" s="19"/>
      <c r="Q452" s="19"/>
      <c r="R452" s="19"/>
      <c r="S452" s="19"/>
    </row>
    <row r="453" spans="7:19">
      <c r="G453" s="70"/>
      <c r="H453" s="43"/>
      <c r="I453" s="70"/>
      <c r="J453" s="71"/>
      <c r="K453" s="72"/>
      <c r="L453" s="70"/>
      <c r="N453" s="73"/>
      <c r="O453" s="73"/>
      <c r="P453" s="19"/>
      <c r="Q453" s="19"/>
      <c r="R453" s="19"/>
      <c r="S453" s="19"/>
    </row>
    <row r="454" spans="7:19">
      <c r="G454" s="70"/>
      <c r="H454" s="43"/>
      <c r="I454" s="70"/>
      <c r="J454" s="71"/>
      <c r="K454" s="72"/>
      <c r="L454" s="70"/>
      <c r="N454" s="73"/>
      <c r="O454" s="73"/>
      <c r="P454" s="19"/>
      <c r="Q454" s="19"/>
      <c r="R454" s="19"/>
      <c r="S454" s="19"/>
    </row>
    <row r="455" spans="7:19">
      <c r="G455" s="70"/>
      <c r="H455" s="43"/>
      <c r="I455" s="70"/>
      <c r="J455" s="71"/>
      <c r="K455" s="72"/>
      <c r="L455" s="70"/>
      <c r="N455" s="73"/>
      <c r="O455" s="73"/>
      <c r="P455" s="19"/>
      <c r="Q455" s="19"/>
      <c r="R455" s="19"/>
      <c r="S455" s="19"/>
    </row>
    <row r="456" spans="7:19">
      <c r="G456" s="70"/>
      <c r="H456" s="43"/>
      <c r="I456" s="70"/>
      <c r="J456" s="71"/>
      <c r="K456" s="72"/>
      <c r="L456" s="70"/>
      <c r="N456" s="73"/>
      <c r="O456" s="73"/>
      <c r="P456" s="19"/>
      <c r="Q456" s="19"/>
      <c r="R456" s="19"/>
      <c r="S456" s="19"/>
    </row>
    <row r="457" spans="7:19">
      <c r="G457" s="70"/>
      <c r="H457" s="43"/>
      <c r="I457" s="70"/>
      <c r="J457" s="71"/>
      <c r="K457" s="72"/>
      <c r="L457" s="70"/>
      <c r="N457" s="73"/>
      <c r="O457" s="73"/>
      <c r="P457" s="19"/>
      <c r="Q457" s="19"/>
      <c r="R457" s="19"/>
      <c r="S457" s="19"/>
    </row>
    <row r="458" spans="7:19">
      <c r="G458" s="70"/>
      <c r="H458" s="43"/>
      <c r="I458" s="70"/>
      <c r="J458" s="71"/>
      <c r="K458" s="72"/>
      <c r="L458" s="70"/>
      <c r="N458" s="73"/>
      <c r="O458" s="73"/>
      <c r="P458" s="19"/>
      <c r="Q458" s="19"/>
      <c r="R458" s="19"/>
      <c r="S458" s="19"/>
    </row>
    <row r="459" spans="7:19">
      <c r="G459" s="70"/>
      <c r="H459" s="43"/>
      <c r="I459" s="70"/>
      <c r="J459" s="71"/>
      <c r="K459" s="72"/>
      <c r="L459" s="70"/>
      <c r="N459" s="73"/>
      <c r="O459" s="73"/>
      <c r="P459" s="19"/>
      <c r="Q459" s="19"/>
      <c r="R459" s="19"/>
      <c r="S459" s="19"/>
    </row>
    <row r="460" spans="7:19">
      <c r="G460" s="70"/>
      <c r="H460" s="43"/>
      <c r="I460" s="70"/>
      <c r="J460" s="71"/>
      <c r="K460" s="72"/>
      <c r="L460" s="70"/>
      <c r="N460" s="73"/>
      <c r="O460" s="73"/>
      <c r="P460" s="19"/>
      <c r="Q460" s="19"/>
      <c r="R460" s="19"/>
      <c r="S460" s="19"/>
    </row>
    <row r="461" spans="7:19">
      <c r="G461" s="70"/>
      <c r="H461" s="43"/>
      <c r="I461" s="70"/>
      <c r="J461" s="71"/>
      <c r="K461" s="72"/>
      <c r="L461" s="70"/>
      <c r="N461" s="73"/>
      <c r="O461" s="73"/>
      <c r="P461" s="19"/>
      <c r="Q461" s="19"/>
      <c r="R461" s="19"/>
      <c r="S461" s="19"/>
    </row>
    <row r="462" spans="7:19">
      <c r="G462" s="70"/>
      <c r="H462" s="43"/>
      <c r="I462" s="70"/>
      <c r="J462" s="71"/>
      <c r="K462" s="72"/>
      <c r="L462" s="70"/>
      <c r="N462" s="73"/>
      <c r="O462" s="73"/>
      <c r="P462" s="19"/>
      <c r="Q462" s="19"/>
      <c r="R462" s="19"/>
      <c r="S462" s="19"/>
    </row>
    <row r="463" spans="7:19">
      <c r="G463" s="70"/>
      <c r="H463" s="43"/>
      <c r="I463" s="70"/>
      <c r="J463" s="71"/>
      <c r="K463" s="72"/>
      <c r="L463" s="70"/>
      <c r="N463" s="73"/>
      <c r="O463" s="73"/>
      <c r="P463" s="19"/>
      <c r="Q463" s="19"/>
      <c r="R463" s="19"/>
      <c r="S463" s="19"/>
    </row>
    <row r="464" spans="7:19">
      <c r="G464" s="70"/>
      <c r="H464" s="43"/>
      <c r="I464" s="70"/>
      <c r="J464" s="71"/>
      <c r="K464" s="72"/>
      <c r="L464" s="70"/>
      <c r="N464" s="73"/>
      <c r="O464" s="73"/>
      <c r="P464" s="19"/>
      <c r="Q464" s="19"/>
      <c r="R464" s="19"/>
      <c r="S464" s="19"/>
    </row>
    <row r="465" spans="7:19">
      <c r="G465" s="70"/>
      <c r="H465" s="43"/>
      <c r="I465" s="70"/>
      <c r="J465" s="71"/>
      <c r="K465" s="72"/>
      <c r="L465" s="70"/>
      <c r="N465" s="73"/>
      <c r="O465" s="73"/>
      <c r="P465" s="19"/>
      <c r="Q465" s="19"/>
      <c r="R465" s="19"/>
      <c r="S465" s="19"/>
    </row>
    <row r="466" spans="7:19">
      <c r="G466" s="70"/>
      <c r="H466" s="43"/>
      <c r="I466" s="70"/>
      <c r="J466" s="71"/>
      <c r="K466" s="72"/>
      <c r="L466" s="70"/>
      <c r="N466" s="73"/>
      <c r="O466" s="73"/>
      <c r="P466" s="19"/>
      <c r="Q466" s="19"/>
      <c r="R466" s="19"/>
      <c r="S466" s="19"/>
    </row>
    <row r="467" spans="7:19">
      <c r="G467" s="70"/>
      <c r="H467" s="43"/>
      <c r="I467" s="70"/>
      <c r="J467" s="71"/>
      <c r="K467" s="72"/>
      <c r="L467" s="70"/>
      <c r="N467" s="73"/>
      <c r="O467" s="73"/>
      <c r="P467" s="19"/>
      <c r="Q467" s="19"/>
      <c r="R467" s="19"/>
      <c r="S467" s="19"/>
    </row>
    <row r="468" spans="7:19">
      <c r="G468" s="70"/>
      <c r="H468" s="43"/>
      <c r="I468" s="70"/>
      <c r="J468" s="71"/>
      <c r="K468" s="72"/>
      <c r="L468" s="70"/>
      <c r="N468" s="73"/>
      <c r="O468" s="73"/>
      <c r="P468" s="19"/>
      <c r="Q468" s="19"/>
      <c r="R468" s="19"/>
      <c r="S468" s="19"/>
    </row>
    <row r="469" spans="7:19">
      <c r="G469" s="70"/>
      <c r="H469" s="43"/>
      <c r="I469" s="70"/>
      <c r="J469" s="71"/>
      <c r="K469" s="72"/>
      <c r="L469" s="70"/>
      <c r="N469" s="73"/>
      <c r="O469" s="73"/>
      <c r="P469" s="19"/>
      <c r="Q469" s="19"/>
      <c r="R469" s="19"/>
      <c r="S469" s="19"/>
    </row>
    <row r="470" spans="7:19">
      <c r="G470" s="70"/>
      <c r="H470" s="43"/>
      <c r="I470" s="70"/>
      <c r="J470" s="71"/>
      <c r="K470" s="72"/>
      <c r="L470" s="70"/>
      <c r="N470" s="73"/>
      <c r="O470" s="73"/>
      <c r="P470" s="19"/>
      <c r="Q470" s="19"/>
      <c r="R470" s="19"/>
      <c r="S470" s="19"/>
    </row>
    <row r="471" spans="7:19">
      <c r="G471" s="70"/>
      <c r="H471" s="43"/>
      <c r="I471" s="70"/>
      <c r="J471" s="71"/>
      <c r="K471" s="72"/>
      <c r="L471" s="70"/>
      <c r="N471" s="73"/>
      <c r="O471" s="73"/>
      <c r="P471" s="19"/>
      <c r="Q471" s="19"/>
      <c r="R471" s="19"/>
      <c r="S471" s="19"/>
    </row>
    <row r="472" spans="7:19">
      <c r="G472" s="70"/>
      <c r="H472" s="43"/>
      <c r="I472" s="70"/>
      <c r="J472" s="71"/>
      <c r="K472" s="72"/>
      <c r="L472" s="70"/>
      <c r="N472" s="73"/>
      <c r="O472" s="73"/>
      <c r="P472" s="19"/>
      <c r="Q472" s="19"/>
      <c r="R472" s="19"/>
      <c r="S472" s="19"/>
    </row>
    <row r="473" spans="7:19">
      <c r="G473" s="70"/>
      <c r="H473" s="43"/>
      <c r="I473" s="70"/>
      <c r="J473" s="71"/>
      <c r="K473" s="72"/>
      <c r="L473" s="70"/>
      <c r="N473" s="73"/>
      <c r="O473" s="73"/>
      <c r="P473" s="19"/>
      <c r="Q473" s="19"/>
      <c r="R473" s="19"/>
      <c r="S473" s="19"/>
    </row>
    <row r="474" spans="7:19">
      <c r="G474" s="70"/>
      <c r="H474" s="43"/>
      <c r="I474" s="70"/>
      <c r="J474" s="71"/>
      <c r="K474" s="72"/>
      <c r="L474" s="70"/>
      <c r="N474" s="73"/>
      <c r="O474" s="73"/>
      <c r="P474" s="19"/>
      <c r="Q474" s="19"/>
      <c r="R474" s="19"/>
      <c r="S474" s="19"/>
    </row>
    <row r="475" spans="7:19">
      <c r="G475" s="70"/>
      <c r="H475" s="43"/>
      <c r="I475" s="70"/>
      <c r="J475" s="71"/>
      <c r="K475" s="72"/>
      <c r="L475" s="70"/>
      <c r="N475" s="73"/>
      <c r="O475" s="73"/>
      <c r="P475" s="19"/>
      <c r="Q475" s="19"/>
      <c r="R475" s="19"/>
      <c r="S475" s="19"/>
    </row>
    <row r="476" spans="7:19">
      <c r="G476" s="70"/>
      <c r="H476" s="43"/>
      <c r="I476" s="70"/>
      <c r="J476" s="71"/>
      <c r="K476" s="72"/>
      <c r="L476" s="70"/>
      <c r="N476" s="73"/>
      <c r="O476" s="73"/>
      <c r="P476" s="19"/>
      <c r="Q476" s="19"/>
      <c r="R476" s="19"/>
      <c r="S476" s="19"/>
    </row>
    <row r="477" spans="7:19">
      <c r="G477" s="70"/>
      <c r="H477" s="43"/>
      <c r="I477" s="70"/>
      <c r="J477" s="71"/>
      <c r="K477" s="72"/>
      <c r="L477" s="70"/>
      <c r="N477" s="73"/>
      <c r="O477" s="73"/>
      <c r="P477" s="19"/>
      <c r="Q477" s="19"/>
      <c r="R477" s="19"/>
      <c r="S477" s="19"/>
    </row>
    <row r="478" spans="7:19">
      <c r="G478" s="70"/>
      <c r="H478" s="43"/>
      <c r="I478" s="70"/>
      <c r="J478" s="71"/>
      <c r="K478" s="72"/>
      <c r="L478" s="70"/>
      <c r="N478" s="73"/>
      <c r="O478" s="73"/>
      <c r="P478" s="19"/>
      <c r="Q478" s="19"/>
      <c r="R478" s="19"/>
      <c r="S478" s="19"/>
    </row>
    <row r="479" spans="7:19">
      <c r="G479" s="70"/>
      <c r="H479" s="43"/>
      <c r="I479" s="70"/>
      <c r="J479" s="71"/>
      <c r="K479" s="72"/>
      <c r="L479" s="70"/>
      <c r="N479" s="73"/>
      <c r="O479" s="73"/>
      <c r="P479" s="19"/>
      <c r="Q479" s="19"/>
      <c r="R479" s="19"/>
      <c r="S479" s="19"/>
    </row>
    <row r="480" spans="7:19">
      <c r="G480" s="70"/>
      <c r="H480" s="43"/>
      <c r="I480" s="70"/>
      <c r="J480" s="71"/>
      <c r="K480" s="72"/>
      <c r="L480" s="70"/>
      <c r="N480" s="73"/>
      <c r="O480" s="73"/>
      <c r="P480" s="19"/>
      <c r="Q480" s="19"/>
      <c r="R480" s="19"/>
      <c r="S480" s="19"/>
    </row>
    <row r="481" spans="7:19">
      <c r="G481" s="70"/>
      <c r="H481" s="43"/>
      <c r="I481" s="70"/>
      <c r="J481" s="71"/>
      <c r="K481" s="72"/>
      <c r="L481" s="70"/>
      <c r="N481" s="73"/>
      <c r="O481" s="73"/>
      <c r="P481" s="19"/>
      <c r="Q481" s="19"/>
      <c r="R481" s="19"/>
      <c r="S481" s="19"/>
    </row>
    <row r="482" spans="7:19">
      <c r="G482" s="70"/>
      <c r="H482" s="43"/>
      <c r="I482" s="70"/>
      <c r="J482" s="71"/>
      <c r="K482" s="72"/>
      <c r="L482" s="70"/>
      <c r="N482" s="73"/>
      <c r="O482" s="73"/>
      <c r="P482" s="19"/>
      <c r="Q482" s="19"/>
      <c r="R482" s="19"/>
      <c r="S482" s="19"/>
    </row>
    <row r="483" spans="7:19">
      <c r="G483" s="70"/>
      <c r="H483" s="43"/>
      <c r="I483" s="70"/>
      <c r="J483" s="71"/>
      <c r="K483" s="72"/>
      <c r="L483" s="70"/>
      <c r="N483" s="73"/>
      <c r="O483" s="73"/>
      <c r="P483" s="19"/>
      <c r="Q483" s="19"/>
      <c r="R483" s="19"/>
      <c r="S483" s="19"/>
    </row>
    <row r="484" spans="7:19">
      <c r="G484" s="70"/>
      <c r="H484" s="43"/>
      <c r="I484" s="70"/>
      <c r="J484" s="71"/>
      <c r="K484" s="72"/>
      <c r="L484" s="70"/>
      <c r="N484" s="73"/>
      <c r="O484" s="73"/>
      <c r="P484" s="19"/>
      <c r="Q484" s="19"/>
      <c r="R484" s="19"/>
      <c r="S484" s="19"/>
    </row>
    <row r="485" spans="7:19">
      <c r="G485" s="70"/>
      <c r="H485" s="43"/>
      <c r="I485" s="70"/>
      <c r="J485" s="71"/>
      <c r="K485" s="72"/>
      <c r="L485" s="70"/>
      <c r="N485" s="73"/>
      <c r="O485" s="73"/>
      <c r="P485" s="19"/>
      <c r="Q485" s="19"/>
      <c r="R485" s="19"/>
      <c r="S485" s="19"/>
    </row>
    <row r="486" spans="7:19">
      <c r="G486" s="70"/>
      <c r="H486" s="43"/>
      <c r="I486" s="70"/>
      <c r="J486" s="71"/>
      <c r="K486" s="72"/>
      <c r="L486" s="70"/>
      <c r="N486" s="73"/>
      <c r="O486" s="73"/>
      <c r="P486" s="19"/>
      <c r="Q486" s="19"/>
      <c r="R486" s="19"/>
      <c r="S486" s="19"/>
    </row>
    <row r="487" spans="7:19">
      <c r="G487" s="70"/>
      <c r="H487" s="43"/>
      <c r="I487" s="70"/>
      <c r="J487" s="71"/>
      <c r="K487" s="72"/>
      <c r="L487" s="70"/>
      <c r="N487" s="73"/>
      <c r="O487" s="73"/>
      <c r="P487" s="19"/>
      <c r="Q487" s="19"/>
      <c r="R487" s="19"/>
      <c r="S487" s="19"/>
    </row>
    <row r="488" spans="7:19">
      <c r="G488" s="70"/>
      <c r="H488" s="43"/>
      <c r="I488" s="70"/>
      <c r="J488" s="71"/>
      <c r="K488" s="72"/>
      <c r="L488" s="70"/>
      <c r="N488" s="73"/>
      <c r="O488" s="73"/>
      <c r="P488" s="19"/>
      <c r="Q488" s="19"/>
      <c r="R488" s="19"/>
      <c r="S488" s="19"/>
    </row>
    <row r="489" spans="7:19">
      <c r="G489" s="70"/>
      <c r="H489" s="43"/>
      <c r="I489" s="70"/>
      <c r="J489" s="71"/>
      <c r="K489" s="72"/>
      <c r="L489" s="70"/>
      <c r="N489" s="73"/>
      <c r="O489" s="73"/>
      <c r="P489" s="19"/>
      <c r="Q489" s="19"/>
      <c r="R489" s="19"/>
      <c r="S489" s="19"/>
    </row>
    <row r="490" spans="7:19">
      <c r="G490" s="70"/>
      <c r="H490" s="43"/>
      <c r="I490" s="70"/>
      <c r="J490" s="71"/>
      <c r="K490" s="72"/>
      <c r="L490" s="70"/>
      <c r="N490" s="73"/>
      <c r="O490" s="73"/>
      <c r="P490" s="19"/>
      <c r="Q490" s="19"/>
      <c r="R490" s="19"/>
      <c r="S490" s="19"/>
    </row>
    <row r="491" spans="7:19">
      <c r="G491" s="70"/>
      <c r="H491" s="43"/>
      <c r="I491" s="70"/>
      <c r="J491" s="71"/>
      <c r="K491" s="72"/>
      <c r="L491" s="70"/>
      <c r="N491" s="73"/>
      <c r="O491" s="73"/>
      <c r="P491" s="19"/>
      <c r="Q491" s="19"/>
      <c r="R491" s="19"/>
      <c r="S491" s="19"/>
    </row>
    <row r="492" spans="7:19">
      <c r="G492" s="70"/>
      <c r="H492" s="43"/>
      <c r="I492" s="70"/>
      <c r="J492" s="71"/>
      <c r="K492" s="72"/>
      <c r="L492" s="70"/>
      <c r="N492" s="73"/>
      <c r="O492" s="73"/>
      <c r="P492" s="19"/>
      <c r="Q492" s="19"/>
      <c r="R492" s="19"/>
      <c r="S492" s="19"/>
    </row>
    <row r="493" spans="7:19">
      <c r="G493" s="70"/>
      <c r="H493" s="43"/>
      <c r="I493" s="70"/>
      <c r="J493" s="71"/>
      <c r="K493" s="72"/>
      <c r="L493" s="70"/>
      <c r="N493" s="73"/>
      <c r="O493" s="73"/>
      <c r="P493" s="19"/>
      <c r="Q493" s="19"/>
      <c r="R493" s="19"/>
      <c r="S493" s="19"/>
    </row>
    <row r="494" spans="7:19">
      <c r="G494" s="70"/>
      <c r="H494" s="43"/>
      <c r="I494" s="70"/>
      <c r="J494" s="71"/>
      <c r="K494" s="72"/>
      <c r="L494" s="70"/>
      <c r="N494" s="73"/>
      <c r="O494" s="73"/>
      <c r="P494" s="19"/>
      <c r="Q494" s="19"/>
      <c r="R494" s="19"/>
      <c r="S494" s="19"/>
    </row>
    <row r="495" spans="7:19">
      <c r="G495" s="70"/>
      <c r="H495" s="43"/>
      <c r="I495" s="70"/>
      <c r="J495" s="71"/>
      <c r="K495" s="72"/>
      <c r="L495" s="70"/>
      <c r="N495" s="73"/>
      <c r="O495" s="73"/>
      <c r="P495" s="19"/>
      <c r="Q495" s="19"/>
      <c r="R495" s="19"/>
      <c r="S495" s="19"/>
    </row>
    <row r="496" spans="7:19">
      <c r="G496" s="70"/>
      <c r="H496" s="43"/>
      <c r="I496" s="70"/>
      <c r="J496" s="71"/>
      <c r="K496" s="72"/>
      <c r="L496" s="70"/>
      <c r="N496" s="73"/>
      <c r="O496" s="73"/>
      <c r="P496" s="19"/>
      <c r="Q496" s="19"/>
      <c r="R496" s="19"/>
      <c r="S496" s="19"/>
    </row>
    <row r="497" spans="7:19">
      <c r="G497" s="70"/>
      <c r="H497" s="43"/>
      <c r="I497" s="70"/>
      <c r="J497" s="71"/>
      <c r="K497" s="72"/>
      <c r="L497" s="70"/>
      <c r="N497" s="73"/>
      <c r="O497" s="73"/>
      <c r="P497" s="19"/>
      <c r="Q497" s="19"/>
      <c r="R497" s="19"/>
      <c r="S497" s="19"/>
    </row>
    <row r="498" spans="7:19">
      <c r="G498" s="70"/>
      <c r="H498" s="43"/>
      <c r="I498" s="70"/>
      <c r="J498" s="71"/>
      <c r="K498" s="72"/>
      <c r="L498" s="70"/>
      <c r="N498" s="73"/>
      <c r="O498" s="73"/>
      <c r="P498" s="19"/>
      <c r="Q498" s="19"/>
      <c r="R498" s="19"/>
      <c r="S498" s="19"/>
    </row>
    <row r="499" spans="7:19">
      <c r="G499" s="70"/>
      <c r="H499" s="43"/>
      <c r="I499" s="70"/>
      <c r="J499" s="71"/>
      <c r="K499" s="72"/>
      <c r="L499" s="70"/>
      <c r="N499" s="73"/>
      <c r="O499" s="73"/>
      <c r="P499" s="19"/>
      <c r="Q499" s="19"/>
      <c r="R499" s="19"/>
      <c r="S499" s="19"/>
    </row>
    <row r="500" spans="7:19">
      <c r="G500" s="70"/>
      <c r="H500" s="43"/>
      <c r="I500" s="70"/>
      <c r="J500" s="71"/>
      <c r="K500" s="72"/>
      <c r="L500" s="70"/>
      <c r="N500" s="73"/>
      <c r="O500" s="73"/>
      <c r="P500" s="19"/>
      <c r="Q500" s="19"/>
      <c r="R500" s="19"/>
      <c r="S500" s="19"/>
    </row>
    <row r="501" spans="7:19">
      <c r="G501" s="70"/>
      <c r="H501" s="43"/>
      <c r="I501" s="70"/>
      <c r="J501" s="71"/>
      <c r="K501" s="72"/>
      <c r="L501" s="70"/>
      <c r="N501" s="73"/>
      <c r="O501" s="73"/>
      <c r="P501" s="19"/>
      <c r="Q501" s="19"/>
      <c r="R501" s="19"/>
      <c r="S501" s="19"/>
    </row>
    <row r="502" spans="7:19">
      <c r="G502" s="70"/>
      <c r="H502" s="43"/>
      <c r="I502" s="70"/>
      <c r="J502" s="71"/>
      <c r="K502" s="72"/>
      <c r="L502" s="70"/>
      <c r="N502" s="73"/>
      <c r="O502" s="73"/>
      <c r="P502" s="19"/>
      <c r="Q502" s="19"/>
      <c r="R502" s="19"/>
      <c r="S502" s="19"/>
    </row>
    <row r="503" spans="7:19">
      <c r="G503" s="70"/>
      <c r="H503" s="43"/>
      <c r="I503" s="70"/>
      <c r="J503" s="71"/>
      <c r="K503" s="72"/>
      <c r="L503" s="70"/>
      <c r="N503" s="73"/>
      <c r="O503" s="73"/>
      <c r="P503" s="19"/>
      <c r="Q503" s="19"/>
      <c r="R503" s="19"/>
      <c r="S503" s="19"/>
    </row>
    <row r="504" spans="7:19">
      <c r="G504" s="70"/>
      <c r="H504" s="43"/>
      <c r="I504" s="70"/>
      <c r="J504" s="71"/>
      <c r="K504" s="72"/>
      <c r="L504" s="70"/>
      <c r="N504" s="73"/>
      <c r="O504" s="73"/>
      <c r="P504" s="19"/>
      <c r="Q504" s="19"/>
      <c r="R504" s="19"/>
      <c r="S504" s="19"/>
    </row>
    <row r="505" spans="7:19">
      <c r="G505" s="70"/>
      <c r="H505" s="43"/>
      <c r="I505" s="70"/>
      <c r="J505" s="71"/>
      <c r="K505" s="72"/>
      <c r="L505" s="70"/>
      <c r="N505" s="73"/>
      <c r="O505" s="73"/>
      <c r="P505" s="19"/>
      <c r="Q505" s="19"/>
      <c r="R505" s="19"/>
      <c r="S505" s="19"/>
    </row>
    <row r="506" spans="7:19">
      <c r="G506" s="70"/>
      <c r="H506" s="43"/>
      <c r="I506" s="70"/>
      <c r="J506" s="71"/>
      <c r="K506" s="72"/>
      <c r="L506" s="70"/>
      <c r="N506" s="73"/>
      <c r="O506" s="73"/>
      <c r="P506" s="19"/>
      <c r="Q506" s="19"/>
      <c r="R506" s="19"/>
      <c r="S506" s="19"/>
    </row>
    <row r="507" spans="7:19">
      <c r="G507" s="70"/>
      <c r="H507" s="43"/>
      <c r="I507" s="70"/>
      <c r="J507" s="71"/>
      <c r="K507" s="72"/>
      <c r="L507" s="70"/>
      <c r="N507" s="73"/>
      <c r="O507" s="73"/>
      <c r="P507" s="19"/>
      <c r="Q507" s="19"/>
      <c r="R507" s="19"/>
      <c r="S507" s="19"/>
    </row>
    <row r="508" spans="7:19">
      <c r="G508" s="70"/>
      <c r="H508" s="43"/>
      <c r="I508" s="70"/>
      <c r="J508" s="71"/>
      <c r="K508" s="72"/>
      <c r="L508" s="70"/>
      <c r="N508" s="73"/>
      <c r="O508" s="73"/>
      <c r="P508" s="19"/>
      <c r="Q508" s="19"/>
      <c r="R508" s="19"/>
      <c r="S508" s="19"/>
    </row>
    <row r="509" spans="7:19">
      <c r="G509" s="70"/>
      <c r="H509" s="43"/>
      <c r="I509" s="70"/>
      <c r="J509" s="71"/>
      <c r="K509" s="72"/>
      <c r="L509" s="70"/>
      <c r="N509" s="73"/>
      <c r="O509" s="73"/>
      <c r="P509" s="19"/>
      <c r="Q509" s="19"/>
      <c r="R509" s="19"/>
      <c r="S509" s="19"/>
    </row>
    <row r="510" spans="7:19">
      <c r="G510" s="70"/>
      <c r="H510" s="43"/>
      <c r="I510" s="70"/>
      <c r="J510" s="71"/>
      <c r="K510" s="72"/>
      <c r="L510" s="70"/>
      <c r="N510" s="73"/>
      <c r="O510" s="73"/>
      <c r="P510" s="19"/>
      <c r="Q510" s="19"/>
      <c r="R510" s="19"/>
      <c r="S510" s="19"/>
    </row>
    <row r="511" spans="7:19">
      <c r="G511" s="70"/>
      <c r="H511" s="43"/>
      <c r="I511" s="70"/>
      <c r="J511" s="71"/>
      <c r="K511" s="72"/>
      <c r="L511" s="70"/>
      <c r="N511" s="73"/>
      <c r="O511" s="73"/>
      <c r="P511" s="19"/>
      <c r="Q511" s="19"/>
      <c r="R511" s="19"/>
      <c r="S511" s="19"/>
    </row>
    <row r="512" spans="7:19">
      <c r="G512" s="70"/>
      <c r="H512" s="43"/>
      <c r="I512" s="70"/>
      <c r="J512" s="71"/>
      <c r="K512" s="72"/>
      <c r="L512" s="70"/>
      <c r="N512" s="73"/>
      <c r="O512" s="73"/>
      <c r="P512" s="19"/>
      <c r="Q512" s="19"/>
      <c r="R512" s="19"/>
      <c r="S512" s="19"/>
    </row>
    <row r="513" spans="7:19">
      <c r="G513" s="70"/>
      <c r="H513" s="43"/>
      <c r="I513" s="70"/>
      <c r="J513" s="71"/>
      <c r="K513" s="72"/>
      <c r="L513" s="70"/>
      <c r="N513" s="73"/>
      <c r="O513" s="73"/>
      <c r="P513" s="19"/>
      <c r="Q513" s="19"/>
      <c r="R513" s="19"/>
      <c r="S513" s="19"/>
    </row>
    <row r="514" spans="7:19">
      <c r="G514" s="70"/>
      <c r="H514" s="43"/>
      <c r="I514" s="70"/>
      <c r="J514" s="71"/>
      <c r="K514" s="72"/>
      <c r="L514" s="70"/>
      <c r="N514" s="73"/>
      <c r="O514" s="73"/>
      <c r="P514" s="19"/>
      <c r="Q514" s="19"/>
      <c r="R514" s="19"/>
      <c r="S514" s="19"/>
    </row>
    <row r="515" spans="7:19">
      <c r="G515" s="70"/>
      <c r="H515" s="43"/>
      <c r="I515" s="70"/>
      <c r="J515" s="71"/>
      <c r="K515" s="72"/>
      <c r="L515" s="70"/>
      <c r="N515" s="73"/>
      <c r="O515" s="73"/>
      <c r="P515" s="19"/>
      <c r="Q515" s="19"/>
      <c r="R515" s="19"/>
      <c r="S515" s="19"/>
    </row>
    <row r="516" spans="7:19">
      <c r="G516" s="70"/>
      <c r="H516" s="43"/>
      <c r="I516" s="70"/>
      <c r="J516" s="71"/>
      <c r="K516" s="72"/>
      <c r="L516" s="70"/>
      <c r="N516" s="73"/>
      <c r="O516" s="73"/>
      <c r="P516" s="19"/>
      <c r="Q516" s="19"/>
      <c r="R516" s="19"/>
      <c r="S516" s="19"/>
    </row>
    <row r="517" spans="7:19">
      <c r="G517" s="70"/>
      <c r="H517" s="43"/>
      <c r="I517" s="70"/>
      <c r="J517" s="71"/>
      <c r="K517" s="72"/>
      <c r="L517" s="70"/>
      <c r="N517" s="73"/>
      <c r="O517" s="73"/>
      <c r="P517" s="19"/>
      <c r="Q517" s="19"/>
      <c r="R517" s="19"/>
      <c r="S517" s="19"/>
    </row>
    <row r="518" spans="7:19">
      <c r="G518" s="70"/>
      <c r="H518" s="43"/>
      <c r="I518" s="70"/>
      <c r="J518" s="71"/>
      <c r="K518" s="72"/>
      <c r="L518" s="70"/>
      <c r="N518" s="73"/>
      <c r="O518" s="73"/>
      <c r="P518" s="19"/>
      <c r="Q518" s="19"/>
      <c r="R518" s="19"/>
      <c r="S518" s="19"/>
    </row>
    <row r="519" spans="7:19">
      <c r="G519" s="70"/>
      <c r="H519" s="43"/>
      <c r="I519" s="70"/>
      <c r="J519" s="71"/>
      <c r="K519" s="72"/>
      <c r="L519" s="70"/>
      <c r="N519" s="73"/>
      <c r="O519" s="73"/>
      <c r="P519" s="19"/>
      <c r="Q519" s="19"/>
      <c r="R519" s="19"/>
      <c r="S519" s="19"/>
    </row>
    <row r="520" spans="7:19">
      <c r="G520" s="70"/>
      <c r="H520" s="43"/>
      <c r="I520" s="70"/>
      <c r="J520" s="71"/>
      <c r="K520" s="72"/>
      <c r="L520" s="70"/>
      <c r="N520" s="73"/>
      <c r="O520" s="73"/>
      <c r="P520" s="19"/>
      <c r="Q520" s="19"/>
      <c r="R520" s="19"/>
      <c r="S520" s="19"/>
    </row>
    <row r="521" spans="7:19">
      <c r="G521" s="70"/>
      <c r="H521" s="43"/>
      <c r="I521" s="70"/>
      <c r="J521" s="71"/>
      <c r="K521" s="72"/>
      <c r="L521" s="70"/>
      <c r="N521" s="73"/>
      <c r="O521" s="73"/>
      <c r="P521" s="19"/>
      <c r="Q521" s="19"/>
      <c r="R521" s="19"/>
      <c r="S521" s="19"/>
    </row>
    <row r="522" spans="7:19">
      <c r="G522" s="70"/>
      <c r="H522" s="43"/>
      <c r="I522" s="70"/>
      <c r="J522" s="71"/>
      <c r="K522" s="72"/>
      <c r="L522" s="70"/>
      <c r="N522" s="73"/>
      <c r="O522" s="73"/>
      <c r="P522" s="19"/>
      <c r="Q522" s="19"/>
      <c r="R522" s="19"/>
      <c r="S522" s="19"/>
    </row>
    <row r="523" spans="7:19">
      <c r="G523" s="70"/>
      <c r="H523" s="43"/>
      <c r="I523" s="70"/>
      <c r="J523" s="71"/>
      <c r="K523" s="72"/>
      <c r="L523" s="70"/>
      <c r="N523" s="73"/>
      <c r="O523" s="73"/>
      <c r="P523" s="19"/>
      <c r="Q523" s="19"/>
      <c r="R523" s="19"/>
      <c r="S523" s="19"/>
    </row>
    <row r="524" spans="7:19">
      <c r="G524" s="70"/>
      <c r="H524" s="43"/>
      <c r="I524" s="70"/>
      <c r="J524" s="71"/>
      <c r="K524" s="72"/>
      <c r="L524" s="70"/>
      <c r="N524" s="73"/>
      <c r="O524" s="73"/>
      <c r="P524" s="19"/>
      <c r="Q524" s="19"/>
      <c r="R524" s="19"/>
      <c r="S524" s="19"/>
    </row>
    <row r="525" spans="7:19">
      <c r="G525" s="70"/>
      <c r="H525" s="43"/>
      <c r="I525" s="70"/>
      <c r="J525" s="71"/>
      <c r="K525" s="72"/>
      <c r="L525" s="70"/>
      <c r="N525" s="73"/>
      <c r="O525" s="73"/>
      <c r="P525" s="19"/>
      <c r="Q525" s="19"/>
      <c r="R525" s="19"/>
      <c r="S525" s="19"/>
    </row>
    <row r="526" spans="7:19">
      <c r="G526" s="70"/>
      <c r="H526" s="43"/>
      <c r="I526" s="70"/>
      <c r="J526" s="71"/>
      <c r="K526" s="72"/>
      <c r="L526" s="70"/>
      <c r="N526" s="73"/>
      <c r="O526" s="73"/>
      <c r="P526" s="19"/>
      <c r="Q526" s="19"/>
      <c r="R526" s="19"/>
      <c r="S526" s="19"/>
    </row>
    <row r="527" spans="7:19">
      <c r="G527" s="70"/>
      <c r="H527" s="43"/>
      <c r="I527" s="70"/>
      <c r="J527" s="71"/>
      <c r="K527" s="72"/>
      <c r="L527" s="70"/>
      <c r="N527" s="73"/>
      <c r="O527" s="73"/>
      <c r="P527" s="19"/>
      <c r="Q527" s="19"/>
      <c r="R527" s="19"/>
      <c r="S527" s="19"/>
    </row>
    <row r="528" spans="7:19">
      <c r="G528" s="70"/>
      <c r="H528" s="43"/>
      <c r="I528" s="70"/>
      <c r="J528" s="71"/>
      <c r="K528" s="72"/>
      <c r="L528" s="70"/>
      <c r="N528" s="73"/>
      <c r="O528" s="73"/>
      <c r="P528" s="19"/>
      <c r="Q528" s="19"/>
      <c r="R528" s="19"/>
      <c r="S528" s="19"/>
    </row>
    <row r="529" spans="7:19">
      <c r="G529" s="70"/>
      <c r="H529" s="43"/>
      <c r="I529" s="70"/>
      <c r="J529" s="71"/>
      <c r="K529" s="72"/>
      <c r="L529" s="70"/>
      <c r="N529" s="73"/>
      <c r="O529" s="73"/>
      <c r="P529" s="19"/>
      <c r="Q529" s="19"/>
      <c r="R529" s="19"/>
      <c r="S529" s="19"/>
    </row>
    <row r="530" spans="7:19">
      <c r="G530" s="70"/>
      <c r="H530" s="43"/>
      <c r="I530" s="70"/>
      <c r="J530" s="71"/>
      <c r="K530" s="72"/>
      <c r="L530" s="70"/>
      <c r="N530" s="73"/>
      <c r="O530" s="73"/>
      <c r="P530" s="19"/>
      <c r="Q530" s="19"/>
      <c r="R530" s="19"/>
      <c r="S530" s="19"/>
    </row>
    <row r="531" spans="7:19">
      <c r="G531" s="70"/>
      <c r="H531" s="43"/>
      <c r="I531" s="70"/>
      <c r="J531" s="71"/>
      <c r="K531" s="72"/>
      <c r="L531" s="70"/>
      <c r="N531" s="73"/>
      <c r="O531" s="73"/>
      <c r="P531" s="19"/>
      <c r="Q531" s="19"/>
      <c r="R531" s="19"/>
      <c r="S531" s="19"/>
    </row>
    <row r="532" spans="7:19">
      <c r="G532" s="70"/>
      <c r="H532" s="43"/>
      <c r="I532" s="70"/>
      <c r="J532" s="71"/>
      <c r="K532" s="72"/>
      <c r="L532" s="70"/>
      <c r="N532" s="73"/>
      <c r="O532" s="73"/>
      <c r="P532" s="19"/>
      <c r="Q532" s="19"/>
      <c r="R532" s="19"/>
      <c r="S532" s="19"/>
    </row>
    <row r="533" spans="7:19">
      <c r="G533" s="70"/>
      <c r="H533" s="43"/>
      <c r="I533" s="70"/>
      <c r="J533" s="71"/>
      <c r="K533" s="72"/>
      <c r="L533" s="70"/>
      <c r="N533" s="73"/>
      <c r="O533" s="73"/>
      <c r="P533" s="19"/>
      <c r="Q533" s="19"/>
      <c r="R533" s="19"/>
      <c r="S533" s="19"/>
    </row>
    <row r="534" spans="7:19">
      <c r="G534" s="70"/>
      <c r="H534" s="43"/>
      <c r="I534" s="70"/>
      <c r="J534" s="71"/>
      <c r="K534" s="72"/>
      <c r="L534" s="70"/>
      <c r="N534" s="73"/>
      <c r="O534" s="73"/>
      <c r="P534" s="19"/>
      <c r="Q534" s="19"/>
      <c r="R534" s="19"/>
      <c r="S534" s="19"/>
    </row>
    <row r="535" spans="7:19">
      <c r="G535" s="70"/>
      <c r="H535" s="43"/>
      <c r="I535" s="70"/>
      <c r="J535" s="71"/>
      <c r="K535" s="72"/>
      <c r="L535" s="70"/>
      <c r="N535" s="73"/>
      <c r="O535" s="73"/>
      <c r="P535" s="19"/>
      <c r="Q535" s="19"/>
      <c r="R535" s="19"/>
      <c r="S535" s="19"/>
    </row>
    <row r="536" spans="7:19">
      <c r="G536" s="70"/>
      <c r="H536" s="43"/>
      <c r="I536" s="70"/>
      <c r="J536" s="71"/>
      <c r="K536" s="72"/>
      <c r="L536" s="70"/>
      <c r="N536" s="73"/>
      <c r="O536" s="73"/>
      <c r="P536" s="19"/>
      <c r="Q536" s="19"/>
      <c r="R536" s="19"/>
      <c r="S536" s="19"/>
    </row>
    <row r="537" spans="7:19">
      <c r="G537" s="70"/>
      <c r="H537" s="43"/>
      <c r="I537" s="70"/>
      <c r="J537" s="71"/>
      <c r="K537" s="72"/>
      <c r="L537" s="70"/>
      <c r="N537" s="73"/>
      <c r="O537" s="73"/>
      <c r="P537" s="19"/>
      <c r="Q537" s="19"/>
      <c r="R537" s="19"/>
      <c r="S537" s="19"/>
    </row>
    <row r="538" spans="7:19">
      <c r="G538" s="70"/>
      <c r="H538" s="43"/>
      <c r="I538" s="70"/>
      <c r="J538" s="71"/>
      <c r="K538" s="72"/>
      <c r="L538" s="70"/>
      <c r="N538" s="73"/>
      <c r="O538" s="73"/>
      <c r="P538" s="19"/>
      <c r="Q538" s="19"/>
      <c r="R538" s="19"/>
      <c r="S538" s="19"/>
    </row>
    <row r="539" spans="7:19">
      <c r="G539" s="70"/>
      <c r="H539" s="43"/>
      <c r="I539" s="70"/>
      <c r="J539" s="71"/>
      <c r="K539" s="72"/>
      <c r="L539" s="70"/>
      <c r="N539" s="73"/>
      <c r="O539" s="73"/>
      <c r="P539" s="19"/>
      <c r="Q539" s="19"/>
      <c r="R539" s="19"/>
      <c r="S539" s="19"/>
    </row>
    <row r="540" spans="7:19">
      <c r="G540" s="70"/>
      <c r="H540" s="43"/>
      <c r="I540" s="70"/>
      <c r="J540" s="71"/>
      <c r="K540" s="72"/>
      <c r="L540" s="70"/>
      <c r="N540" s="73"/>
      <c r="O540" s="73"/>
      <c r="P540" s="19"/>
      <c r="Q540" s="19"/>
      <c r="R540" s="19"/>
      <c r="S540" s="19"/>
    </row>
    <row r="541" spans="7:19">
      <c r="G541" s="70"/>
      <c r="H541" s="43"/>
      <c r="I541" s="70"/>
      <c r="J541" s="71"/>
      <c r="K541" s="72"/>
      <c r="L541" s="70"/>
      <c r="N541" s="73"/>
      <c r="O541" s="73"/>
      <c r="P541" s="19"/>
      <c r="Q541" s="19"/>
      <c r="R541" s="19"/>
      <c r="S541" s="19"/>
    </row>
    <row r="542" spans="7:19">
      <c r="G542" s="70"/>
      <c r="H542" s="43"/>
      <c r="I542" s="70"/>
      <c r="J542" s="71"/>
      <c r="K542" s="72"/>
      <c r="L542" s="70"/>
      <c r="N542" s="73"/>
      <c r="O542" s="73"/>
      <c r="P542" s="19"/>
      <c r="Q542" s="19"/>
      <c r="R542" s="19"/>
      <c r="S542" s="19"/>
    </row>
    <row r="543" spans="7:19">
      <c r="G543" s="70"/>
      <c r="H543" s="43"/>
      <c r="I543" s="70"/>
      <c r="J543" s="71"/>
      <c r="K543" s="72"/>
      <c r="L543" s="70"/>
      <c r="N543" s="73"/>
      <c r="O543" s="73"/>
      <c r="P543" s="19"/>
      <c r="Q543" s="19"/>
      <c r="R543" s="19"/>
      <c r="S543" s="19"/>
    </row>
    <row r="544" spans="7:19">
      <c r="G544" s="70"/>
      <c r="H544" s="43"/>
      <c r="I544" s="70"/>
      <c r="J544" s="71"/>
      <c r="K544" s="72"/>
      <c r="L544" s="70"/>
      <c r="N544" s="73"/>
      <c r="O544" s="73"/>
      <c r="P544" s="19"/>
      <c r="Q544" s="19"/>
      <c r="R544" s="19"/>
      <c r="S544" s="19"/>
    </row>
    <row r="545" spans="7:19">
      <c r="G545" s="70"/>
      <c r="H545" s="43"/>
      <c r="I545" s="70"/>
      <c r="J545" s="71"/>
      <c r="K545" s="72"/>
      <c r="L545" s="70"/>
      <c r="N545" s="73"/>
      <c r="O545" s="73"/>
      <c r="P545" s="19"/>
      <c r="Q545" s="19"/>
      <c r="R545" s="19"/>
      <c r="S545" s="19"/>
    </row>
    <row r="546" spans="7:19">
      <c r="G546" s="70"/>
      <c r="H546" s="43"/>
      <c r="I546" s="70"/>
      <c r="J546" s="71"/>
      <c r="K546" s="72"/>
      <c r="L546" s="70"/>
      <c r="N546" s="73"/>
      <c r="O546" s="73"/>
      <c r="P546" s="19"/>
      <c r="Q546" s="19"/>
      <c r="R546" s="19"/>
      <c r="S546" s="19"/>
    </row>
    <row r="547" spans="7:19">
      <c r="G547" s="70"/>
      <c r="H547" s="43"/>
      <c r="I547" s="70"/>
      <c r="J547" s="71"/>
      <c r="K547" s="72"/>
      <c r="L547" s="70"/>
      <c r="N547" s="73"/>
      <c r="O547" s="73"/>
      <c r="P547" s="19"/>
      <c r="Q547" s="19"/>
      <c r="R547" s="19"/>
      <c r="S547" s="19"/>
    </row>
    <row r="548" spans="7:19">
      <c r="G548" s="70"/>
      <c r="H548" s="43"/>
      <c r="I548" s="70"/>
      <c r="J548" s="71"/>
      <c r="K548" s="72"/>
      <c r="L548" s="70"/>
      <c r="N548" s="73"/>
      <c r="O548" s="73"/>
      <c r="P548" s="19"/>
      <c r="Q548" s="19"/>
      <c r="R548" s="19"/>
      <c r="S548" s="19"/>
    </row>
    <row r="549" spans="7:19">
      <c r="G549" s="70"/>
      <c r="H549" s="43"/>
      <c r="I549" s="70"/>
      <c r="J549" s="71"/>
      <c r="K549" s="72"/>
      <c r="L549" s="70"/>
      <c r="N549" s="73"/>
      <c r="O549" s="73"/>
      <c r="P549" s="19"/>
      <c r="Q549" s="19"/>
      <c r="R549" s="19"/>
      <c r="S549" s="19"/>
    </row>
    <row r="550" spans="7:19">
      <c r="G550" s="70"/>
      <c r="H550" s="43"/>
      <c r="I550" s="70"/>
      <c r="J550" s="71"/>
      <c r="K550" s="72"/>
      <c r="L550" s="70"/>
      <c r="N550" s="73"/>
      <c r="O550" s="73"/>
      <c r="P550" s="19"/>
      <c r="Q550" s="19"/>
      <c r="R550" s="19"/>
      <c r="S550" s="19"/>
    </row>
    <row r="551" spans="7:19">
      <c r="G551" s="70"/>
      <c r="H551" s="43"/>
      <c r="I551" s="70"/>
      <c r="J551" s="71"/>
      <c r="K551" s="72"/>
      <c r="L551" s="70"/>
      <c r="N551" s="73"/>
      <c r="O551" s="73"/>
      <c r="P551" s="19"/>
      <c r="Q551" s="19"/>
      <c r="R551" s="19"/>
      <c r="S551" s="19"/>
    </row>
    <row r="552" spans="7:19">
      <c r="G552" s="70"/>
      <c r="H552" s="43"/>
      <c r="I552" s="70"/>
      <c r="J552" s="71"/>
      <c r="K552" s="72"/>
      <c r="L552" s="70"/>
      <c r="N552" s="73"/>
      <c r="O552" s="73"/>
      <c r="P552" s="19"/>
      <c r="Q552" s="19"/>
      <c r="R552" s="19"/>
      <c r="S552" s="19"/>
    </row>
    <row r="553" spans="7:19">
      <c r="G553" s="70"/>
      <c r="H553" s="43"/>
      <c r="I553" s="70"/>
      <c r="J553" s="71"/>
      <c r="K553" s="72"/>
      <c r="L553" s="70"/>
      <c r="N553" s="73"/>
      <c r="O553" s="73"/>
      <c r="P553" s="19"/>
      <c r="Q553" s="19"/>
      <c r="R553" s="19"/>
      <c r="S553" s="19"/>
    </row>
    <row r="554" spans="7:19">
      <c r="G554" s="70"/>
      <c r="H554" s="43"/>
      <c r="I554" s="70"/>
      <c r="J554" s="71"/>
      <c r="K554" s="72"/>
      <c r="L554" s="70"/>
      <c r="N554" s="73"/>
      <c r="O554" s="73"/>
      <c r="P554" s="19"/>
      <c r="Q554" s="19"/>
      <c r="R554" s="19"/>
      <c r="S554" s="19"/>
    </row>
    <row r="555" spans="7:19">
      <c r="G555" s="70"/>
      <c r="H555" s="43"/>
      <c r="I555" s="70"/>
      <c r="J555" s="71"/>
      <c r="K555" s="72"/>
      <c r="L555" s="70"/>
      <c r="N555" s="73"/>
      <c r="O555" s="73"/>
      <c r="P555" s="19"/>
      <c r="Q555" s="19"/>
      <c r="R555" s="19"/>
      <c r="S555" s="19"/>
    </row>
    <row r="556" spans="7:19">
      <c r="G556" s="70"/>
      <c r="H556" s="43"/>
      <c r="I556" s="70"/>
      <c r="J556" s="71"/>
      <c r="K556" s="72"/>
      <c r="L556" s="70"/>
      <c r="N556" s="73"/>
      <c r="O556" s="73"/>
      <c r="P556" s="19"/>
      <c r="Q556" s="19"/>
      <c r="R556" s="19"/>
      <c r="S556" s="19"/>
    </row>
    <row r="557" spans="7:19">
      <c r="G557" s="70"/>
      <c r="H557" s="43"/>
      <c r="I557" s="70"/>
      <c r="J557" s="71"/>
      <c r="K557" s="72"/>
      <c r="L557" s="70"/>
      <c r="N557" s="73"/>
      <c r="O557" s="73"/>
      <c r="P557" s="19"/>
      <c r="Q557" s="19"/>
      <c r="R557" s="19"/>
      <c r="S557" s="19"/>
    </row>
    <row r="558" spans="7:19">
      <c r="G558" s="70"/>
      <c r="H558" s="43"/>
      <c r="I558" s="70"/>
      <c r="J558" s="71"/>
      <c r="K558" s="72"/>
      <c r="L558" s="70"/>
      <c r="N558" s="73"/>
      <c r="O558" s="73"/>
      <c r="P558" s="19"/>
      <c r="Q558" s="19"/>
      <c r="R558" s="19"/>
      <c r="S558" s="19"/>
    </row>
    <row r="559" spans="7:19">
      <c r="G559" s="70"/>
      <c r="H559" s="43"/>
      <c r="I559" s="70"/>
      <c r="J559" s="71"/>
      <c r="K559" s="72"/>
      <c r="L559" s="70"/>
      <c r="N559" s="73"/>
      <c r="O559" s="73"/>
      <c r="P559" s="19"/>
      <c r="Q559" s="19"/>
      <c r="R559" s="19"/>
      <c r="S559" s="19"/>
    </row>
    <row r="560" spans="7:19">
      <c r="G560" s="70"/>
      <c r="H560" s="43"/>
      <c r="I560" s="70"/>
      <c r="J560" s="71"/>
      <c r="K560" s="72"/>
      <c r="L560" s="70"/>
      <c r="N560" s="73"/>
      <c r="O560" s="73"/>
      <c r="P560" s="19"/>
      <c r="Q560" s="19"/>
      <c r="R560" s="19"/>
      <c r="S560" s="19"/>
    </row>
    <row r="561" spans="7:19">
      <c r="G561" s="70"/>
      <c r="H561" s="43"/>
      <c r="I561" s="70"/>
      <c r="J561" s="71"/>
      <c r="K561" s="72"/>
      <c r="L561" s="70"/>
      <c r="N561" s="73"/>
      <c r="O561" s="73"/>
      <c r="P561" s="19"/>
      <c r="Q561" s="19"/>
      <c r="R561" s="19"/>
      <c r="S561" s="19"/>
    </row>
    <row r="562" spans="7:19">
      <c r="G562" s="70"/>
      <c r="H562" s="43"/>
      <c r="I562" s="70"/>
      <c r="J562" s="71"/>
      <c r="K562" s="72"/>
      <c r="L562" s="70"/>
      <c r="N562" s="73"/>
      <c r="O562" s="73"/>
      <c r="P562" s="19"/>
      <c r="Q562" s="19"/>
      <c r="R562" s="19"/>
      <c r="S562" s="19"/>
    </row>
    <row r="563" spans="7:19">
      <c r="G563" s="70"/>
      <c r="H563" s="43"/>
      <c r="I563" s="70"/>
      <c r="J563" s="71"/>
      <c r="K563" s="72"/>
      <c r="L563" s="70"/>
      <c r="N563" s="73"/>
      <c r="O563" s="73"/>
      <c r="P563" s="19"/>
      <c r="Q563" s="19"/>
      <c r="R563" s="19"/>
      <c r="S563" s="19"/>
    </row>
    <row r="564" spans="7:19">
      <c r="G564" s="70"/>
      <c r="H564" s="43"/>
      <c r="I564" s="70"/>
      <c r="J564" s="71"/>
      <c r="K564" s="72"/>
      <c r="L564" s="70"/>
      <c r="N564" s="73"/>
      <c r="O564" s="73"/>
      <c r="P564" s="19"/>
      <c r="Q564" s="19"/>
      <c r="R564" s="19"/>
      <c r="S564" s="19"/>
    </row>
    <row r="565" spans="7:19">
      <c r="G565" s="70"/>
      <c r="H565" s="43"/>
      <c r="I565" s="70"/>
      <c r="J565" s="71"/>
      <c r="K565" s="72"/>
      <c r="L565" s="70"/>
      <c r="N565" s="73"/>
      <c r="O565" s="73"/>
      <c r="P565" s="19"/>
      <c r="Q565" s="19"/>
      <c r="R565" s="19"/>
      <c r="S565" s="19"/>
    </row>
    <row r="566" spans="7:19">
      <c r="G566" s="70"/>
      <c r="H566" s="43"/>
      <c r="I566" s="70"/>
      <c r="J566" s="71"/>
      <c r="K566" s="72"/>
      <c r="L566" s="70"/>
      <c r="N566" s="73"/>
      <c r="O566" s="73"/>
      <c r="P566" s="19"/>
      <c r="Q566" s="19"/>
      <c r="R566" s="19"/>
      <c r="S566" s="19"/>
    </row>
    <row r="567" spans="7:19">
      <c r="G567" s="70"/>
      <c r="H567" s="43"/>
      <c r="I567" s="70"/>
      <c r="J567" s="71"/>
      <c r="K567" s="72"/>
      <c r="L567" s="70"/>
      <c r="N567" s="73"/>
      <c r="O567" s="73"/>
      <c r="P567" s="19"/>
      <c r="Q567" s="19"/>
      <c r="R567" s="19"/>
      <c r="S567" s="19"/>
    </row>
    <row r="568" spans="7:19">
      <c r="G568" s="70"/>
      <c r="H568" s="43"/>
      <c r="I568" s="70"/>
      <c r="J568" s="71"/>
      <c r="K568" s="72"/>
      <c r="L568" s="70"/>
      <c r="N568" s="73"/>
      <c r="O568" s="73"/>
      <c r="P568" s="19"/>
      <c r="Q568" s="19"/>
      <c r="R568" s="19"/>
      <c r="S568" s="19"/>
    </row>
    <row r="569" spans="7:19">
      <c r="G569" s="70"/>
      <c r="H569" s="43"/>
      <c r="I569" s="70"/>
      <c r="J569" s="71"/>
      <c r="K569" s="72"/>
      <c r="L569" s="70"/>
      <c r="N569" s="73"/>
      <c r="O569" s="73"/>
      <c r="P569" s="19"/>
      <c r="Q569" s="19"/>
      <c r="R569" s="19"/>
      <c r="S569" s="19"/>
    </row>
    <row r="570" spans="7:19">
      <c r="G570" s="70"/>
      <c r="H570" s="43"/>
      <c r="I570" s="70"/>
      <c r="J570" s="71"/>
      <c r="K570" s="72"/>
      <c r="L570" s="70"/>
      <c r="N570" s="73"/>
      <c r="O570" s="73"/>
      <c r="P570" s="19"/>
      <c r="Q570" s="19"/>
      <c r="R570" s="19"/>
      <c r="S570" s="19"/>
    </row>
    <row r="571" spans="7:19">
      <c r="G571" s="70"/>
      <c r="H571" s="43"/>
      <c r="I571" s="70"/>
      <c r="J571" s="71"/>
      <c r="K571" s="72"/>
      <c r="L571" s="70"/>
      <c r="N571" s="73"/>
      <c r="O571" s="73"/>
      <c r="P571" s="19"/>
      <c r="Q571" s="19"/>
      <c r="R571" s="19"/>
      <c r="S571" s="19"/>
    </row>
    <row r="572" spans="7:19">
      <c r="G572" s="70"/>
      <c r="H572" s="43"/>
      <c r="I572" s="70"/>
      <c r="J572" s="71"/>
      <c r="K572" s="72"/>
      <c r="L572" s="70"/>
      <c r="N572" s="73"/>
      <c r="O572" s="73"/>
      <c r="P572" s="19"/>
      <c r="Q572" s="19"/>
      <c r="R572" s="19"/>
      <c r="S572" s="19"/>
    </row>
    <row r="573" spans="7:19">
      <c r="G573" s="70"/>
      <c r="H573" s="43"/>
      <c r="I573" s="70"/>
      <c r="J573" s="71"/>
      <c r="K573" s="72"/>
      <c r="L573" s="70"/>
      <c r="N573" s="73"/>
      <c r="O573" s="73"/>
      <c r="P573" s="19"/>
      <c r="Q573" s="19"/>
      <c r="R573" s="19"/>
      <c r="S573" s="19"/>
    </row>
    <row r="574" spans="7:19">
      <c r="G574" s="70"/>
      <c r="H574" s="43"/>
      <c r="I574" s="70"/>
      <c r="J574" s="71"/>
      <c r="K574" s="72"/>
      <c r="L574" s="70"/>
      <c r="N574" s="73"/>
      <c r="O574" s="73"/>
      <c r="P574" s="19"/>
      <c r="Q574" s="19"/>
      <c r="R574" s="19"/>
      <c r="S574" s="19"/>
    </row>
    <row r="575" spans="7:19">
      <c r="G575" s="70"/>
      <c r="H575" s="43"/>
      <c r="I575" s="70"/>
      <c r="J575" s="71"/>
      <c r="K575" s="72"/>
      <c r="L575" s="70"/>
      <c r="N575" s="73"/>
      <c r="O575" s="73"/>
      <c r="P575" s="19"/>
      <c r="Q575" s="19"/>
      <c r="R575" s="19"/>
      <c r="S575" s="19"/>
    </row>
    <row r="576" spans="7:19">
      <c r="G576" s="70"/>
      <c r="H576" s="43"/>
      <c r="I576" s="70"/>
      <c r="J576" s="71"/>
      <c r="K576" s="72"/>
      <c r="L576" s="70"/>
      <c r="N576" s="73"/>
      <c r="O576" s="73"/>
      <c r="P576" s="19"/>
      <c r="Q576" s="19"/>
      <c r="R576" s="19"/>
      <c r="S576" s="19"/>
    </row>
    <row r="577" spans="7:19">
      <c r="G577" s="70"/>
      <c r="H577" s="43"/>
      <c r="I577" s="70"/>
      <c r="J577" s="71"/>
      <c r="K577" s="72"/>
      <c r="L577" s="70"/>
      <c r="N577" s="73"/>
      <c r="O577" s="73"/>
      <c r="P577" s="19"/>
      <c r="Q577" s="19"/>
      <c r="R577" s="19"/>
      <c r="S577" s="19"/>
    </row>
    <row r="578" spans="7:19">
      <c r="G578" s="70"/>
      <c r="H578" s="43"/>
      <c r="I578" s="70"/>
      <c r="J578" s="71"/>
      <c r="K578" s="72"/>
      <c r="L578" s="70"/>
      <c r="N578" s="73"/>
      <c r="O578" s="73"/>
      <c r="P578" s="19"/>
      <c r="Q578" s="19"/>
      <c r="R578" s="19"/>
      <c r="S578" s="19"/>
    </row>
    <row r="579" spans="7:19">
      <c r="G579" s="70"/>
      <c r="H579" s="43"/>
      <c r="I579" s="70"/>
      <c r="J579" s="71"/>
      <c r="K579" s="72"/>
      <c r="L579" s="70"/>
      <c r="N579" s="73"/>
      <c r="O579" s="73"/>
      <c r="P579" s="19"/>
      <c r="Q579" s="19"/>
      <c r="R579" s="19"/>
      <c r="S579" s="19"/>
    </row>
    <row r="580" spans="7:19">
      <c r="G580" s="70"/>
      <c r="H580" s="43"/>
      <c r="I580" s="70"/>
      <c r="J580" s="71"/>
      <c r="K580" s="72"/>
      <c r="L580" s="70"/>
      <c r="N580" s="73"/>
      <c r="O580" s="73"/>
      <c r="P580" s="19"/>
      <c r="Q580" s="19"/>
      <c r="R580" s="19"/>
      <c r="S580" s="19"/>
    </row>
    <row r="581" spans="7:19">
      <c r="G581" s="70"/>
      <c r="H581" s="43"/>
      <c r="I581" s="70"/>
      <c r="J581" s="71"/>
      <c r="K581" s="72"/>
      <c r="L581" s="70"/>
      <c r="N581" s="73"/>
      <c r="O581" s="73"/>
      <c r="P581" s="19"/>
      <c r="Q581" s="19"/>
      <c r="R581" s="19"/>
      <c r="S581" s="19"/>
    </row>
    <row r="582" spans="7:19">
      <c r="G582" s="70"/>
      <c r="H582" s="43"/>
      <c r="I582" s="70"/>
      <c r="J582" s="71"/>
      <c r="K582" s="72"/>
      <c r="L582" s="70"/>
      <c r="N582" s="73"/>
      <c r="O582" s="73"/>
      <c r="P582" s="19"/>
      <c r="Q582" s="19"/>
      <c r="R582" s="19"/>
      <c r="S582" s="19"/>
    </row>
    <row r="583" spans="7:19">
      <c r="G583" s="70"/>
      <c r="H583" s="43"/>
      <c r="I583" s="70"/>
      <c r="J583" s="71"/>
      <c r="K583" s="72"/>
      <c r="L583" s="70"/>
      <c r="N583" s="73"/>
      <c r="O583" s="73"/>
      <c r="P583" s="19"/>
      <c r="Q583" s="19"/>
      <c r="R583" s="19"/>
      <c r="S583" s="19"/>
    </row>
    <row r="584" spans="7:19">
      <c r="G584" s="70"/>
      <c r="H584" s="43"/>
      <c r="I584" s="70"/>
      <c r="J584" s="71"/>
      <c r="K584" s="72"/>
      <c r="L584" s="70"/>
      <c r="N584" s="73"/>
      <c r="O584" s="73"/>
      <c r="P584" s="19"/>
      <c r="Q584" s="19"/>
      <c r="R584" s="19"/>
      <c r="S584" s="19"/>
    </row>
    <row r="585" spans="7:19">
      <c r="G585" s="70"/>
      <c r="H585" s="43"/>
      <c r="I585" s="70"/>
      <c r="J585" s="71"/>
      <c r="K585" s="72"/>
      <c r="L585" s="70"/>
      <c r="N585" s="73"/>
      <c r="O585" s="73"/>
      <c r="P585" s="19"/>
      <c r="Q585" s="19"/>
      <c r="R585" s="19"/>
      <c r="S585" s="19"/>
    </row>
    <row r="586" spans="7:19">
      <c r="G586" s="70"/>
      <c r="H586" s="43"/>
      <c r="I586" s="70"/>
      <c r="J586" s="71"/>
      <c r="K586" s="72"/>
      <c r="L586" s="70"/>
      <c r="N586" s="73"/>
      <c r="O586" s="73"/>
      <c r="P586" s="19"/>
      <c r="Q586" s="19"/>
      <c r="R586" s="19"/>
      <c r="S586" s="19"/>
    </row>
    <row r="587" spans="7:19">
      <c r="G587" s="70"/>
      <c r="H587" s="43"/>
      <c r="I587" s="70"/>
      <c r="J587" s="71"/>
      <c r="K587" s="72"/>
      <c r="L587" s="70"/>
      <c r="N587" s="73"/>
      <c r="O587" s="73"/>
      <c r="P587" s="19"/>
      <c r="Q587" s="19"/>
      <c r="R587" s="19"/>
      <c r="S587" s="19"/>
    </row>
    <row r="588" spans="7:19">
      <c r="G588" s="70"/>
      <c r="H588" s="43"/>
      <c r="I588" s="70"/>
      <c r="J588" s="71"/>
      <c r="K588" s="72"/>
      <c r="L588" s="70"/>
      <c r="N588" s="73"/>
      <c r="O588" s="73"/>
      <c r="P588" s="19"/>
      <c r="Q588" s="19"/>
      <c r="R588" s="19"/>
      <c r="S588" s="19"/>
    </row>
    <row r="589" spans="7:19">
      <c r="G589" s="70"/>
      <c r="H589" s="43"/>
      <c r="I589" s="70"/>
      <c r="J589" s="71"/>
      <c r="K589" s="72"/>
      <c r="L589" s="70"/>
      <c r="N589" s="73"/>
      <c r="O589" s="73"/>
      <c r="P589" s="19"/>
      <c r="Q589" s="19"/>
      <c r="R589" s="19"/>
      <c r="S589" s="19"/>
    </row>
    <row r="590" spans="7:19">
      <c r="G590" s="70"/>
      <c r="H590" s="43"/>
      <c r="I590" s="70"/>
      <c r="J590" s="71"/>
      <c r="K590" s="72"/>
      <c r="L590" s="70"/>
      <c r="N590" s="73"/>
      <c r="O590" s="73"/>
      <c r="P590" s="19"/>
      <c r="Q590" s="19"/>
      <c r="R590" s="19"/>
      <c r="S590" s="19"/>
    </row>
    <row r="591" spans="7:19">
      <c r="G591" s="70"/>
      <c r="H591" s="43"/>
      <c r="I591" s="70"/>
      <c r="J591" s="71"/>
      <c r="K591" s="72"/>
      <c r="L591" s="70"/>
      <c r="N591" s="73"/>
      <c r="O591" s="73"/>
      <c r="P591" s="19"/>
      <c r="Q591" s="19"/>
      <c r="R591" s="19"/>
      <c r="S591" s="19"/>
    </row>
    <row r="592" spans="7:19">
      <c r="G592" s="70"/>
      <c r="H592" s="43"/>
      <c r="I592" s="70"/>
      <c r="J592" s="71"/>
      <c r="K592" s="72"/>
      <c r="L592" s="70"/>
      <c r="N592" s="73"/>
      <c r="O592" s="73"/>
      <c r="P592" s="19"/>
      <c r="Q592" s="19"/>
      <c r="R592" s="19"/>
      <c r="S592" s="19"/>
    </row>
    <row r="593" spans="7:19">
      <c r="G593" s="70"/>
      <c r="H593" s="43"/>
      <c r="I593" s="70"/>
      <c r="J593" s="71"/>
      <c r="K593" s="72"/>
      <c r="L593" s="70"/>
      <c r="N593" s="73"/>
      <c r="O593" s="73"/>
      <c r="P593" s="19"/>
      <c r="Q593" s="19"/>
      <c r="R593" s="19"/>
      <c r="S593" s="19"/>
    </row>
    <row r="594" spans="7:19">
      <c r="G594" s="70"/>
      <c r="H594" s="43"/>
      <c r="I594" s="70"/>
      <c r="J594" s="71"/>
      <c r="K594" s="72"/>
      <c r="L594" s="70"/>
      <c r="N594" s="73"/>
      <c r="O594" s="73"/>
      <c r="P594" s="19"/>
      <c r="Q594" s="19"/>
      <c r="R594" s="19"/>
      <c r="S594" s="19"/>
    </row>
    <row r="595" spans="7:19">
      <c r="G595" s="70"/>
      <c r="H595" s="43"/>
      <c r="I595" s="70"/>
      <c r="J595" s="71"/>
      <c r="K595" s="72"/>
      <c r="L595" s="70"/>
      <c r="N595" s="73"/>
      <c r="O595" s="73"/>
      <c r="P595" s="19"/>
      <c r="Q595" s="19"/>
      <c r="R595" s="19"/>
      <c r="S595" s="19"/>
    </row>
    <row r="596" spans="7:19">
      <c r="G596" s="70"/>
      <c r="H596" s="43"/>
      <c r="I596" s="70"/>
      <c r="J596" s="71"/>
      <c r="K596" s="72"/>
      <c r="L596" s="70"/>
      <c r="N596" s="73"/>
      <c r="O596" s="73"/>
      <c r="P596" s="19"/>
      <c r="Q596" s="19"/>
      <c r="R596" s="19"/>
      <c r="S596" s="19"/>
    </row>
    <row r="597" spans="7:19">
      <c r="G597" s="70"/>
      <c r="H597" s="43"/>
      <c r="I597" s="70"/>
      <c r="J597" s="71"/>
      <c r="K597" s="72"/>
      <c r="L597" s="70"/>
      <c r="N597" s="73"/>
      <c r="O597" s="73"/>
      <c r="P597" s="19"/>
      <c r="Q597" s="19"/>
      <c r="R597" s="19"/>
      <c r="S597" s="19"/>
    </row>
    <row r="598" spans="7:19">
      <c r="G598" s="70"/>
      <c r="H598" s="43"/>
      <c r="I598" s="70"/>
      <c r="J598" s="71"/>
      <c r="K598" s="72"/>
      <c r="L598" s="70"/>
      <c r="N598" s="73"/>
      <c r="O598" s="73"/>
      <c r="P598" s="19"/>
      <c r="Q598" s="19"/>
      <c r="R598" s="19"/>
      <c r="S598" s="19"/>
    </row>
    <row r="599" spans="7:19">
      <c r="G599" s="70"/>
      <c r="H599" s="43"/>
      <c r="I599" s="70"/>
      <c r="J599" s="71"/>
      <c r="K599" s="72"/>
      <c r="L599" s="70"/>
      <c r="N599" s="73"/>
      <c r="O599" s="73"/>
      <c r="P599" s="19"/>
      <c r="Q599" s="19"/>
      <c r="R599" s="19"/>
      <c r="S599" s="19"/>
    </row>
    <row r="600" spans="7:19">
      <c r="G600" s="70"/>
      <c r="H600" s="43"/>
      <c r="I600" s="70"/>
      <c r="J600" s="71"/>
      <c r="K600" s="72"/>
      <c r="L600" s="70"/>
      <c r="N600" s="73"/>
      <c r="O600" s="73"/>
      <c r="P600" s="19"/>
      <c r="Q600" s="19"/>
      <c r="R600" s="19"/>
      <c r="S600" s="19"/>
    </row>
    <row r="601" spans="7:19">
      <c r="G601" s="70"/>
      <c r="H601" s="43"/>
      <c r="I601" s="70"/>
      <c r="J601" s="71"/>
      <c r="K601" s="72"/>
      <c r="L601" s="70"/>
      <c r="N601" s="73"/>
      <c r="O601" s="73"/>
      <c r="P601" s="19"/>
      <c r="Q601" s="19"/>
      <c r="R601" s="19"/>
      <c r="S601" s="19"/>
    </row>
    <row r="602" spans="7:19">
      <c r="G602" s="70"/>
      <c r="H602" s="43"/>
      <c r="I602" s="70"/>
      <c r="J602" s="71"/>
      <c r="K602" s="72"/>
      <c r="L602" s="70"/>
      <c r="N602" s="73"/>
      <c r="O602" s="73"/>
      <c r="P602" s="19"/>
      <c r="Q602" s="19"/>
      <c r="R602" s="19"/>
      <c r="S602" s="19"/>
    </row>
    <row r="603" spans="7:19">
      <c r="G603" s="70"/>
      <c r="H603" s="43"/>
      <c r="I603" s="70"/>
      <c r="J603" s="71"/>
      <c r="K603" s="72"/>
      <c r="L603" s="70"/>
      <c r="N603" s="73"/>
      <c r="O603" s="73"/>
      <c r="P603" s="19"/>
      <c r="Q603" s="19"/>
      <c r="R603" s="19"/>
      <c r="S603" s="19"/>
    </row>
    <row r="604" spans="7:19">
      <c r="G604" s="70"/>
      <c r="H604" s="43"/>
      <c r="I604" s="70"/>
      <c r="J604" s="71"/>
      <c r="K604" s="72"/>
      <c r="L604" s="70"/>
      <c r="N604" s="73"/>
      <c r="O604" s="73"/>
      <c r="P604" s="19"/>
      <c r="Q604" s="19"/>
      <c r="R604" s="19"/>
      <c r="S604" s="19"/>
    </row>
    <row r="605" spans="7:19">
      <c r="G605" s="70"/>
      <c r="H605" s="43"/>
      <c r="I605" s="70"/>
      <c r="J605" s="71"/>
      <c r="K605" s="72"/>
      <c r="L605" s="70"/>
      <c r="N605" s="73"/>
      <c r="O605" s="73"/>
      <c r="P605" s="19"/>
      <c r="Q605" s="19"/>
      <c r="R605" s="19"/>
      <c r="S605" s="19"/>
    </row>
    <row r="606" spans="7:19">
      <c r="G606" s="70"/>
      <c r="H606" s="43"/>
      <c r="I606" s="70"/>
      <c r="J606" s="71"/>
      <c r="K606" s="72"/>
      <c r="L606" s="70"/>
      <c r="N606" s="73"/>
      <c r="O606" s="73"/>
      <c r="P606" s="19"/>
      <c r="Q606" s="19"/>
      <c r="R606" s="19"/>
      <c r="S606" s="19"/>
    </row>
    <row r="607" spans="7:19">
      <c r="G607" s="70"/>
      <c r="H607" s="43"/>
      <c r="I607" s="70"/>
      <c r="J607" s="71"/>
      <c r="K607" s="72"/>
      <c r="L607" s="70"/>
      <c r="N607" s="73"/>
      <c r="O607" s="73"/>
      <c r="P607" s="19"/>
      <c r="Q607" s="19"/>
      <c r="R607" s="19"/>
      <c r="S607" s="19"/>
    </row>
    <row r="608" spans="7:19">
      <c r="G608" s="70"/>
      <c r="H608" s="43"/>
      <c r="I608" s="70"/>
      <c r="J608" s="71"/>
      <c r="K608" s="72"/>
      <c r="L608" s="70"/>
      <c r="N608" s="73"/>
      <c r="O608" s="73"/>
      <c r="P608" s="19"/>
      <c r="Q608" s="19"/>
      <c r="R608" s="19"/>
      <c r="S608" s="19"/>
    </row>
    <row r="609" spans="7:19">
      <c r="G609" s="70"/>
      <c r="H609" s="43"/>
      <c r="I609" s="70"/>
      <c r="J609" s="71"/>
      <c r="K609" s="72"/>
      <c r="L609" s="70"/>
      <c r="N609" s="73"/>
      <c r="O609" s="73"/>
      <c r="P609" s="19"/>
      <c r="Q609" s="19"/>
      <c r="R609" s="19"/>
      <c r="S609" s="19"/>
    </row>
    <row r="610" spans="7:19">
      <c r="G610" s="70"/>
      <c r="H610" s="43"/>
      <c r="I610" s="70"/>
      <c r="J610" s="71"/>
      <c r="K610" s="72"/>
      <c r="L610" s="70"/>
      <c r="N610" s="73"/>
      <c r="O610" s="73"/>
      <c r="P610" s="19"/>
      <c r="Q610" s="19"/>
      <c r="R610" s="19"/>
      <c r="S610" s="19"/>
    </row>
    <row r="611" spans="7:19">
      <c r="G611" s="70"/>
      <c r="H611" s="43"/>
      <c r="I611" s="70"/>
      <c r="J611" s="71"/>
      <c r="K611" s="72"/>
      <c r="L611" s="70"/>
      <c r="N611" s="73"/>
      <c r="O611" s="73"/>
      <c r="P611" s="19"/>
      <c r="Q611" s="19"/>
      <c r="R611" s="19"/>
      <c r="S611" s="19"/>
    </row>
    <row r="612" spans="7:19">
      <c r="G612" s="70"/>
      <c r="H612" s="43"/>
      <c r="I612" s="70"/>
      <c r="J612" s="71"/>
      <c r="K612" s="72"/>
      <c r="L612" s="70"/>
      <c r="N612" s="73"/>
      <c r="O612" s="73"/>
      <c r="P612" s="19"/>
      <c r="Q612" s="19"/>
      <c r="R612" s="19"/>
      <c r="S612" s="19"/>
    </row>
    <row r="613" spans="7:19">
      <c r="G613" s="70"/>
      <c r="H613" s="43"/>
      <c r="I613" s="70"/>
      <c r="J613" s="71"/>
      <c r="K613" s="72"/>
      <c r="L613" s="70"/>
      <c r="N613" s="73"/>
      <c r="O613" s="73"/>
      <c r="P613" s="19"/>
      <c r="Q613" s="19"/>
      <c r="R613" s="19"/>
      <c r="S613" s="19"/>
    </row>
    <row r="614" spans="7:19">
      <c r="G614" s="70"/>
      <c r="H614" s="43"/>
      <c r="I614" s="70"/>
      <c r="J614" s="71"/>
      <c r="K614" s="72"/>
      <c r="L614" s="70"/>
      <c r="N614" s="73"/>
      <c r="O614" s="73"/>
      <c r="P614" s="19"/>
      <c r="Q614" s="19"/>
      <c r="R614" s="19"/>
      <c r="S614" s="19"/>
    </row>
    <row r="615" spans="7:19">
      <c r="G615" s="70"/>
      <c r="H615" s="43"/>
      <c r="I615" s="70"/>
      <c r="J615" s="71"/>
      <c r="K615" s="72"/>
      <c r="L615" s="70"/>
      <c r="N615" s="73"/>
      <c r="O615" s="73"/>
      <c r="P615" s="19"/>
      <c r="Q615" s="19"/>
      <c r="R615" s="19"/>
      <c r="S615" s="19"/>
    </row>
    <row r="616" spans="7:19">
      <c r="G616" s="70"/>
      <c r="H616" s="43"/>
      <c r="I616" s="70"/>
      <c r="J616" s="71"/>
      <c r="K616" s="72"/>
      <c r="L616" s="70"/>
      <c r="N616" s="73"/>
      <c r="O616" s="73"/>
      <c r="P616" s="19"/>
      <c r="Q616" s="19"/>
      <c r="R616" s="19"/>
      <c r="S616" s="19"/>
    </row>
    <row r="617" spans="7:19">
      <c r="G617" s="70"/>
      <c r="H617" s="43"/>
      <c r="I617" s="70"/>
      <c r="J617" s="71"/>
      <c r="K617" s="72"/>
      <c r="L617" s="70"/>
      <c r="N617" s="73"/>
      <c r="O617" s="73"/>
      <c r="P617" s="19"/>
      <c r="Q617" s="19"/>
      <c r="R617" s="19"/>
      <c r="S617" s="19"/>
    </row>
    <row r="618" spans="7:19">
      <c r="G618" s="70"/>
      <c r="H618" s="43"/>
      <c r="I618" s="70"/>
      <c r="J618" s="71"/>
      <c r="K618" s="72"/>
      <c r="L618" s="70"/>
      <c r="N618" s="73"/>
      <c r="O618" s="73"/>
      <c r="P618" s="19"/>
      <c r="Q618" s="19"/>
      <c r="R618" s="19"/>
      <c r="S618" s="19"/>
    </row>
    <row r="619" spans="7:19">
      <c r="G619" s="70"/>
      <c r="H619" s="43"/>
      <c r="I619" s="70"/>
      <c r="J619" s="71"/>
      <c r="K619" s="72"/>
      <c r="L619" s="70"/>
      <c r="N619" s="73"/>
      <c r="O619" s="73"/>
      <c r="P619" s="19"/>
      <c r="Q619" s="19"/>
      <c r="R619" s="19"/>
      <c r="S619" s="19"/>
    </row>
    <row r="620" spans="7:19">
      <c r="G620" s="70"/>
      <c r="H620" s="43"/>
      <c r="I620" s="70"/>
      <c r="J620" s="71"/>
      <c r="K620" s="72"/>
      <c r="L620" s="70"/>
      <c r="N620" s="73"/>
      <c r="O620" s="73"/>
      <c r="P620" s="19"/>
      <c r="Q620" s="19"/>
      <c r="R620" s="19"/>
      <c r="S620" s="19"/>
    </row>
    <row r="621" spans="7:19">
      <c r="G621" s="70"/>
      <c r="H621" s="43"/>
      <c r="I621" s="70"/>
      <c r="J621" s="71"/>
      <c r="K621" s="72"/>
      <c r="L621" s="70"/>
      <c r="N621" s="73"/>
      <c r="O621" s="73"/>
      <c r="P621" s="19"/>
      <c r="Q621" s="19"/>
      <c r="R621" s="19"/>
      <c r="S621" s="19"/>
    </row>
    <row r="622" spans="7:19">
      <c r="G622" s="70"/>
      <c r="H622" s="43"/>
      <c r="I622" s="70"/>
      <c r="J622" s="71"/>
      <c r="K622" s="72"/>
      <c r="L622" s="70"/>
      <c r="N622" s="73"/>
      <c r="O622" s="73"/>
      <c r="P622" s="19"/>
      <c r="Q622" s="19"/>
      <c r="R622" s="19"/>
      <c r="S622" s="19"/>
    </row>
    <row r="623" spans="7:19">
      <c r="G623" s="70"/>
      <c r="H623" s="43"/>
      <c r="I623" s="70"/>
      <c r="J623" s="71"/>
      <c r="K623" s="72"/>
      <c r="L623" s="70"/>
      <c r="N623" s="73"/>
      <c r="O623" s="73"/>
      <c r="P623" s="19"/>
      <c r="Q623" s="19"/>
      <c r="R623" s="19"/>
      <c r="S623" s="19"/>
    </row>
    <row r="624" spans="7:19">
      <c r="G624" s="70"/>
      <c r="H624" s="43"/>
      <c r="I624" s="70"/>
      <c r="J624" s="71"/>
      <c r="K624" s="72"/>
      <c r="L624" s="70"/>
      <c r="N624" s="73"/>
      <c r="O624" s="73"/>
      <c r="P624" s="19"/>
      <c r="Q624" s="19"/>
      <c r="R624" s="19"/>
      <c r="S624" s="19"/>
    </row>
    <row r="625" spans="7:19">
      <c r="G625" s="70"/>
      <c r="H625" s="43"/>
      <c r="I625" s="70"/>
      <c r="J625" s="71"/>
      <c r="K625" s="72"/>
      <c r="L625" s="70"/>
      <c r="N625" s="73"/>
      <c r="O625" s="73"/>
      <c r="P625" s="19"/>
      <c r="Q625" s="19"/>
      <c r="R625" s="19"/>
      <c r="S625" s="19"/>
    </row>
    <row r="626" spans="7:19">
      <c r="G626" s="70"/>
      <c r="H626" s="43"/>
      <c r="I626" s="70"/>
      <c r="J626" s="71"/>
      <c r="K626" s="72"/>
      <c r="L626" s="70"/>
      <c r="N626" s="73"/>
      <c r="O626" s="73"/>
      <c r="P626" s="19"/>
      <c r="Q626" s="19"/>
      <c r="R626" s="19"/>
      <c r="S626" s="19"/>
    </row>
    <row r="627" spans="7:19">
      <c r="G627" s="70"/>
      <c r="H627" s="43"/>
      <c r="I627" s="70"/>
      <c r="J627" s="71"/>
      <c r="K627" s="72"/>
      <c r="L627" s="70"/>
      <c r="N627" s="73"/>
      <c r="O627" s="73"/>
      <c r="P627" s="19"/>
      <c r="Q627" s="19"/>
      <c r="R627" s="19"/>
      <c r="S627" s="19"/>
    </row>
    <row r="628" spans="7:19">
      <c r="G628" s="70"/>
      <c r="H628" s="43"/>
      <c r="I628" s="70"/>
      <c r="J628" s="71"/>
      <c r="K628" s="72"/>
      <c r="L628" s="70"/>
      <c r="N628" s="73"/>
      <c r="O628" s="73"/>
      <c r="P628" s="19"/>
      <c r="Q628" s="19"/>
      <c r="R628" s="19"/>
      <c r="S628" s="19"/>
    </row>
    <row r="629" spans="7:19">
      <c r="G629" s="70"/>
      <c r="H629" s="43"/>
      <c r="I629" s="70"/>
      <c r="J629" s="71"/>
      <c r="K629" s="72"/>
      <c r="L629" s="70"/>
      <c r="N629" s="73"/>
      <c r="O629" s="73"/>
      <c r="P629" s="19"/>
      <c r="Q629" s="19"/>
      <c r="R629" s="19"/>
      <c r="S629" s="19"/>
    </row>
    <row r="630" spans="7:19">
      <c r="G630" s="70"/>
      <c r="H630" s="43"/>
      <c r="I630" s="70"/>
      <c r="J630" s="71"/>
      <c r="K630" s="72"/>
      <c r="L630" s="70"/>
      <c r="N630" s="73"/>
      <c r="O630" s="73"/>
      <c r="P630" s="19"/>
      <c r="Q630" s="19"/>
      <c r="R630" s="19"/>
      <c r="S630" s="19"/>
    </row>
    <row r="631" spans="7:19">
      <c r="G631" s="70"/>
      <c r="H631" s="43"/>
      <c r="I631" s="70"/>
      <c r="J631" s="71"/>
      <c r="K631" s="72"/>
      <c r="L631" s="70"/>
      <c r="N631" s="73"/>
      <c r="O631" s="73"/>
      <c r="P631" s="19"/>
      <c r="Q631" s="19"/>
      <c r="R631" s="19"/>
      <c r="S631" s="19"/>
    </row>
    <row r="632" spans="7:19">
      <c r="G632" s="70"/>
      <c r="H632" s="43"/>
      <c r="I632" s="70"/>
      <c r="J632" s="71"/>
      <c r="K632" s="72"/>
      <c r="L632" s="70"/>
      <c r="N632" s="73"/>
      <c r="O632" s="73"/>
      <c r="P632" s="19"/>
      <c r="Q632" s="19"/>
      <c r="R632" s="19"/>
      <c r="S632" s="19"/>
    </row>
    <row r="633" spans="7:19">
      <c r="G633" s="70"/>
      <c r="H633" s="43"/>
      <c r="I633" s="70"/>
      <c r="J633" s="71"/>
      <c r="K633" s="72"/>
      <c r="L633" s="70"/>
      <c r="N633" s="73"/>
      <c r="O633" s="73"/>
      <c r="P633" s="19"/>
      <c r="Q633" s="19"/>
      <c r="R633" s="19"/>
      <c r="S633" s="19"/>
    </row>
    <row r="634" spans="7:19">
      <c r="G634" s="70"/>
      <c r="H634" s="43"/>
      <c r="I634" s="70"/>
      <c r="J634" s="71"/>
      <c r="K634" s="72"/>
      <c r="L634" s="70"/>
      <c r="N634" s="73"/>
      <c r="O634" s="73"/>
      <c r="P634" s="19"/>
      <c r="Q634" s="19"/>
      <c r="R634" s="19"/>
      <c r="S634" s="19"/>
    </row>
    <row r="635" spans="7:19">
      <c r="G635" s="70"/>
      <c r="H635" s="43"/>
      <c r="I635" s="70"/>
      <c r="J635" s="71"/>
      <c r="K635" s="72"/>
      <c r="L635" s="70"/>
      <c r="N635" s="73"/>
      <c r="O635" s="73"/>
      <c r="P635" s="19"/>
      <c r="Q635" s="19"/>
      <c r="R635" s="19"/>
      <c r="S635" s="19"/>
    </row>
    <row r="636" spans="7:19">
      <c r="G636" s="70"/>
      <c r="H636" s="43"/>
      <c r="I636" s="70"/>
      <c r="J636" s="71"/>
      <c r="K636" s="72"/>
      <c r="L636" s="70"/>
      <c r="N636" s="73"/>
      <c r="O636" s="73"/>
      <c r="P636" s="19"/>
      <c r="Q636" s="19"/>
      <c r="R636" s="19"/>
      <c r="S636" s="19"/>
    </row>
    <row r="637" spans="7:19">
      <c r="G637" s="70"/>
      <c r="H637" s="43"/>
      <c r="I637" s="70"/>
      <c r="J637" s="71"/>
      <c r="K637" s="72"/>
      <c r="L637" s="70"/>
      <c r="N637" s="73"/>
      <c r="O637" s="73"/>
      <c r="P637" s="19"/>
      <c r="Q637" s="19"/>
      <c r="R637" s="19"/>
      <c r="S637" s="19"/>
    </row>
    <row r="638" spans="7:19">
      <c r="G638" s="70"/>
      <c r="H638" s="43"/>
      <c r="I638" s="70"/>
      <c r="J638" s="71"/>
      <c r="K638" s="72"/>
      <c r="L638" s="70"/>
      <c r="N638" s="73"/>
      <c r="O638" s="73"/>
      <c r="P638" s="19"/>
      <c r="Q638" s="19"/>
      <c r="R638" s="19"/>
      <c r="S638" s="19"/>
    </row>
    <row r="639" spans="7:19">
      <c r="G639" s="70"/>
      <c r="H639" s="43"/>
      <c r="I639" s="70"/>
      <c r="J639" s="71"/>
      <c r="K639" s="72"/>
      <c r="L639" s="70"/>
      <c r="N639" s="73"/>
      <c r="O639" s="73"/>
      <c r="P639" s="19"/>
      <c r="Q639" s="19"/>
      <c r="R639" s="19"/>
      <c r="S639" s="19"/>
    </row>
    <row r="640" spans="7:19">
      <c r="G640" s="70"/>
      <c r="H640" s="43"/>
      <c r="I640" s="70"/>
      <c r="J640" s="71"/>
      <c r="K640" s="72"/>
      <c r="L640" s="70"/>
      <c r="N640" s="73"/>
      <c r="O640" s="73"/>
      <c r="P640" s="19"/>
      <c r="Q640" s="19"/>
      <c r="R640" s="19"/>
      <c r="S640" s="19"/>
    </row>
    <row r="641" spans="7:19">
      <c r="G641" s="70"/>
      <c r="H641" s="43"/>
      <c r="I641" s="70"/>
      <c r="J641" s="71"/>
      <c r="K641" s="72"/>
      <c r="L641" s="70"/>
      <c r="N641" s="73"/>
      <c r="O641" s="73"/>
      <c r="P641" s="19"/>
      <c r="Q641" s="19"/>
      <c r="R641" s="19"/>
      <c r="S641" s="19"/>
    </row>
    <row r="642" spans="7:19">
      <c r="G642" s="70"/>
      <c r="H642" s="43"/>
      <c r="I642" s="70"/>
      <c r="J642" s="71"/>
      <c r="K642" s="72"/>
      <c r="L642" s="70"/>
      <c r="N642" s="73"/>
      <c r="O642" s="73"/>
      <c r="P642" s="19"/>
      <c r="Q642" s="19"/>
      <c r="R642" s="19"/>
      <c r="S642" s="19"/>
    </row>
    <row r="643" spans="7:19">
      <c r="G643" s="70"/>
      <c r="H643" s="43"/>
      <c r="I643" s="70"/>
      <c r="J643" s="71"/>
      <c r="K643" s="72"/>
      <c r="L643" s="70"/>
      <c r="N643" s="73"/>
      <c r="O643" s="73"/>
      <c r="P643" s="19"/>
      <c r="Q643" s="19"/>
      <c r="R643" s="19"/>
      <c r="S643" s="19"/>
    </row>
    <row r="644" spans="7:19">
      <c r="G644" s="70"/>
      <c r="H644" s="43"/>
      <c r="I644" s="70"/>
      <c r="J644" s="71"/>
      <c r="K644" s="72"/>
      <c r="L644" s="70"/>
      <c r="N644" s="73"/>
      <c r="O644" s="73"/>
      <c r="P644" s="19"/>
      <c r="Q644" s="19"/>
      <c r="R644" s="19"/>
      <c r="S644" s="19"/>
    </row>
    <row r="645" spans="7:19">
      <c r="G645" s="70"/>
      <c r="H645" s="43"/>
      <c r="I645" s="70"/>
      <c r="J645" s="71"/>
      <c r="K645" s="72"/>
      <c r="L645" s="70"/>
      <c r="N645" s="73"/>
      <c r="O645" s="73"/>
      <c r="P645" s="19"/>
      <c r="Q645" s="19"/>
      <c r="R645" s="19"/>
      <c r="S645" s="19"/>
    </row>
    <row r="646" spans="7:19">
      <c r="G646" s="70"/>
      <c r="H646" s="43"/>
      <c r="I646" s="70"/>
      <c r="J646" s="71"/>
      <c r="K646" s="72"/>
      <c r="L646" s="70"/>
      <c r="N646" s="73"/>
      <c r="O646" s="73"/>
      <c r="P646" s="19"/>
      <c r="Q646" s="19"/>
      <c r="R646" s="19"/>
      <c r="S646" s="19"/>
    </row>
    <row r="647" spans="7:19">
      <c r="G647" s="70"/>
      <c r="H647" s="43"/>
      <c r="I647" s="70"/>
      <c r="J647" s="71"/>
      <c r="K647" s="72"/>
      <c r="L647" s="70"/>
      <c r="N647" s="73"/>
      <c r="O647" s="73"/>
      <c r="P647" s="19"/>
      <c r="Q647" s="19"/>
      <c r="R647" s="19"/>
      <c r="S647" s="19"/>
    </row>
    <row r="648" spans="7:19">
      <c r="G648" s="70"/>
      <c r="H648" s="43"/>
      <c r="I648" s="70"/>
      <c r="J648" s="71"/>
      <c r="K648" s="72"/>
      <c r="L648" s="70"/>
      <c r="N648" s="73"/>
      <c r="O648" s="73"/>
      <c r="P648" s="19"/>
      <c r="Q648" s="19"/>
      <c r="R648" s="19"/>
      <c r="S648" s="19"/>
    </row>
    <row r="649" spans="7:19">
      <c r="G649" s="70"/>
      <c r="H649" s="43"/>
      <c r="I649" s="70"/>
      <c r="J649" s="71"/>
      <c r="K649" s="72"/>
      <c r="L649" s="70"/>
      <c r="N649" s="73"/>
      <c r="O649" s="73"/>
      <c r="P649" s="19"/>
      <c r="Q649" s="19"/>
      <c r="R649" s="19"/>
      <c r="S649" s="19"/>
    </row>
    <row r="650" spans="7:19">
      <c r="G650" s="70"/>
      <c r="H650" s="43"/>
      <c r="I650" s="70"/>
      <c r="J650" s="71"/>
      <c r="K650" s="72"/>
      <c r="L650" s="70"/>
      <c r="N650" s="73"/>
      <c r="O650" s="73"/>
      <c r="P650" s="19"/>
      <c r="Q650" s="19"/>
      <c r="R650" s="19"/>
      <c r="S650" s="19"/>
    </row>
    <row r="651" spans="7:19">
      <c r="G651" s="70"/>
      <c r="H651" s="43"/>
      <c r="I651" s="70"/>
      <c r="J651" s="71"/>
      <c r="K651" s="72"/>
      <c r="L651" s="70"/>
      <c r="N651" s="73"/>
      <c r="O651" s="73"/>
      <c r="P651" s="19"/>
      <c r="Q651" s="19"/>
      <c r="R651" s="19"/>
      <c r="S651" s="19"/>
    </row>
    <row r="652" spans="7:19">
      <c r="G652" s="70"/>
      <c r="H652" s="43"/>
      <c r="I652" s="70"/>
      <c r="J652" s="71"/>
      <c r="K652" s="72"/>
      <c r="L652" s="70"/>
      <c r="N652" s="73"/>
      <c r="O652" s="73"/>
      <c r="P652" s="19"/>
      <c r="Q652" s="19"/>
      <c r="R652" s="19"/>
      <c r="S652" s="19"/>
    </row>
    <row r="653" spans="7:19">
      <c r="G653" s="70"/>
      <c r="H653" s="43"/>
      <c r="I653" s="70"/>
      <c r="J653" s="71"/>
      <c r="K653" s="72"/>
      <c r="L653" s="70"/>
      <c r="N653" s="73"/>
      <c r="O653" s="73"/>
      <c r="P653" s="19"/>
      <c r="Q653" s="19"/>
      <c r="R653" s="19"/>
      <c r="S653" s="19"/>
    </row>
    <row r="654" spans="7:19">
      <c r="G654" s="70"/>
      <c r="H654" s="43"/>
      <c r="I654" s="70"/>
      <c r="J654" s="71"/>
      <c r="K654" s="72"/>
      <c r="L654" s="70"/>
      <c r="N654" s="73"/>
      <c r="O654" s="73"/>
      <c r="P654" s="19"/>
      <c r="Q654" s="19"/>
      <c r="R654" s="19"/>
      <c r="S654" s="19"/>
    </row>
    <row r="655" spans="7:19">
      <c r="G655" s="70"/>
      <c r="H655" s="43"/>
      <c r="I655" s="70"/>
      <c r="J655" s="71"/>
      <c r="K655" s="72"/>
      <c r="L655" s="70"/>
      <c r="N655" s="73"/>
      <c r="O655" s="73"/>
      <c r="P655" s="19"/>
      <c r="Q655" s="19"/>
      <c r="R655" s="19"/>
      <c r="S655" s="19"/>
    </row>
    <row r="656" spans="7:19">
      <c r="G656" s="70"/>
      <c r="H656" s="43"/>
      <c r="I656" s="70"/>
      <c r="J656" s="71"/>
      <c r="K656" s="72"/>
      <c r="L656" s="70"/>
      <c r="N656" s="73"/>
      <c r="O656" s="73"/>
      <c r="P656" s="19"/>
      <c r="Q656" s="19"/>
      <c r="R656" s="19"/>
      <c r="S656" s="19"/>
    </row>
    <row r="657" spans="7:19">
      <c r="G657" s="70"/>
      <c r="H657" s="43"/>
      <c r="I657" s="70"/>
      <c r="J657" s="71"/>
      <c r="K657" s="72"/>
      <c r="L657" s="70"/>
      <c r="N657" s="73"/>
      <c r="O657" s="73"/>
      <c r="P657" s="19"/>
      <c r="Q657" s="19"/>
      <c r="R657" s="19"/>
      <c r="S657" s="19"/>
    </row>
    <row r="658" spans="7:19">
      <c r="G658" s="70"/>
      <c r="H658" s="43"/>
      <c r="I658" s="70"/>
      <c r="J658" s="71"/>
      <c r="K658" s="72"/>
      <c r="L658" s="70"/>
      <c r="N658" s="73"/>
      <c r="O658" s="73"/>
      <c r="P658" s="19"/>
      <c r="Q658" s="19"/>
      <c r="R658" s="19"/>
      <c r="S658" s="19"/>
    </row>
    <row r="659" spans="7:19">
      <c r="G659" s="70"/>
      <c r="H659" s="43"/>
      <c r="I659" s="70"/>
      <c r="J659" s="71"/>
      <c r="K659" s="72"/>
      <c r="L659" s="70"/>
      <c r="N659" s="73"/>
      <c r="O659" s="73"/>
      <c r="P659" s="19"/>
      <c r="Q659" s="19"/>
      <c r="R659" s="19"/>
      <c r="S659" s="19"/>
    </row>
    <row r="660" spans="7:19">
      <c r="G660" s="70"/>
      <c r="H660" s="43"/>
      <c r="I660" s="70"/>
      <c r="J660" s="71"/>
      <c r="K660" s="72"/>
      <c r="L660" s="70"/>
      <c r="N660" s="73"/>
      <c r="O660" s="73"/>
      <c r="P660" s="19"/>
      <c r="Q660" s="19"/>
      <c r="R660" s="19"/>
      <c r="S660" s="19"/>
    </row>
    <row r="661" spans="7:19">
      <c r="G661" s="70"/>
      <c r="H661" s="43"/>
      <c r="I661" s="70"/>
      <c r="J661" s="71"/>
      <c r="K661" s="72"/>
      <c r="L661" s="70"/>
      <c r="N661" s="73"/>
      <c r="O661" s="73"/>
      <c r="P661" s="19"/>
      <c r="Q661" s="19"/>
      <c r="R661" s="19"/>
      <c r="S661" s="19"/>
    </row>
    <row r="662" spans="7:19">
      <c r="G662" s="70"/>
      <c r="H662" s="43"/>
      <c r="I662" s="70"/>
      <c r="J662" s="71"/>
      <c r="K662" s="72"/>
      <c r="L662" s="70"/>
      <c r="N662" s="73"/>
      <c r="O662" s="73"/>
      <c r="P662" s="19"/>
      <c r="Q662" s="19"/>
      <c r="R662" s="19"/>
      <c r="S662" s="19"/>
    </row>
    <row r="663" spans="7:19">
      <c r="G663" s="70"/>
      <c r="H663" s="43"/>
      <c r="I663" s="70"/>
      <c r="J663" s="71"/>
      <c r="K663" s="72"/>
      <c r="L663" s="70"/>
      <c r="N663" s="73"/>
      <c r="O663" s="73"/>
      <c r="P663" s="19"/>
      <c r="Q663" s="19"/>
      <c r="R663" s="19"/>
      <c r="S663" s="19"/>
    </row>
    <row r="664" spans="7:19">
      <c r="G664" s="70"/>
      <c r="H664" s="43"/>
      <c r="I664" s="70"/>
      <c r="J664" s="71"/>
      <c r="K664" s="72"/>
      <c r="L664" s="70"/>
      <c r="N664" s="73"/>
      <c r="O664" s="73"/>
      <c r="P664" s="19"/>
      <c r="Q664" s="19"/>
      <c r="R664" s="19"/>
      <c r="S664" s="19"/>
    </row>
    <row r="665" spans="7:19">
      <c r="G665" s="70"/>
      <c r="H665" s="43"/>
      <c r="I665" s="70"/>
      <c r="J665" s="71"/>
      <c r="K665" s="72"/>
      <c r="L665" s="70"/>
      <c r="N665" s="73"/>
      <c r="O665" s="73"/>
      <c r="P665" s="19"/>
      <c r="Q665" s="19"/>
      <c r="R665" s="19"/>
      <c r="S665" s="19"/>
    </row>
    <row r="666" spans="7:19">
      <c r="G666" s="70"/>
      <c r="H666" s="43"/>
      <c r="I666" s="70"/>
      <c r="J666" s="71"/>
      <c r="K666" s="72"/>
      <c r="L666" s="70"/>
      <c r="N666" s="73"/>
      <c r="O666" s="73"/>
      <c r="P666" s="19"/>
      <c r="Q666" s="19"/>
      <c r="R666" s="19"/>
      <c r="S666" s="19"/>
    </row>
    <row r="667" spans="7:19">
      <c r="G667" s="70"/>
      <c r="H667" s="43"/>
      <c r="I667" s="70"/>
      <c r="J667" s="71"/>
      <c r="K667" s="72"/>
      <c r="L667" s="70"/>
      <c r="N667" s="73"/>
      <c r="O667" s="73"/>
      <c r="P667" s="19"/>
      <c r="Q667" s="19"/>
      <c r="R667" s="19"/>
      <c r="S667" s="19"/>
    </row>
    <row r="668" spans="7:19">
      <c r="G668" s="70"/>
      <c r="H668" s="43"/>
      <c r="I668" s="70"/>
      <c r="J668" s="71"/>
      <c r="K668" s="72"/>
      <c r="L668" s="70"/>
      <c r="N668" s="73"/>
      <c r="O668" s="73"/>
      <c r="P668" s="19"/>
      <c r="Q668" s="19"/>
      <c r="R668" s="19"/>
      <c r="S668" s="19"/>
    </row>
    <row r="669" spans="7:19">
      <c r="G669" s="70"/>
      <c r="H669" s="43"/>
      <c r="I669" s="70"/>
      <c r="J669" s="71"/>
      <c r="K669" s="72"/>
      <c r="L669" s="70"/>
      <c r="N669" s="73"/>
      <c r="O669" s="73"/>
      <c r="P669" s="19"/>
      <c r="Q669" s="19"/>
      <c r="R669" s="19"/>
      <c r="S669" s="19"/>
    </row>
    <row r="670" spans="7:19">
      <c r="G670" s="70"/>
      <c r="H670" s="43"/>
      <c r="I670" s="70"/>
      <c r="J670" s="71"/>
      <c r="K670" s="72"/>
      <c r="L670" s="70"/>
      <c r="N670" s="73"/>
      <c r="O670" s="73"/>
      <c r="P670" s="19"/>
      <c r="Q670" s="19"/>
      <c r="R670" s="19"/>
      <c r="S670" s="19"/>
    </row>
    <row r="671" spans="7:19">
      <c r="G671" s="70"/>
      <c r="H671" s="43"/>
      <c r="I671" s="70"/>
      <c r="J671" s="71"/>
      <c r="K671" s="72"/>
      <c r="L671" s="70"/>
      <c r="N671" s="73"/>
      <c r="O671" s="73"/>
      <c r="P671" s="19"/>
      <c r="Q671" s="19"/>
      <c r="R671" s="19"/>
      <c r="S671" s="19"/>
    </row>
    <row r="672" spans="7:19">
      <c r="G672" s="70"/>
      <c r="H672" s="43"/>
      <c r="I672" s="70"/>
      <c r="J672" s="71"/>
      <c r="K672" s="72"/>
      <c r="L672" s="70"/>
      <c r="N672" s="73"/>
      <c r="O672" s="73"/>
      <c r="P672" s="19"/>
      <c r="Q672" s="19"/>
      <c r="R672" s="19"/>
      <c r="S672" s="19"/>
    </row>
    <row r="673" spans="7:19">
      <c r="G673" s="70"/>
      <c r="H673" s="43"/>
      <c r="I673" s="70"/>
      <c r="J673" s="71"/>
      <c r="K673" s="72"/>
      <c r="L673" s="70"/>
      <c r="N673" s="73"/>
      <c r="O673" s="73"/>
      <c r="P673" s="19"/>
      <c r="Q673" s="19"/>
      <c r="R673" s="19"/>
      <c r="S673" s="19"/>
    </row>
    <row r="674" spans="7:19">
      <c r="G674" s="70"/>
      <c r="H674" s="43"/>
      <c r="I674" s="70"/>
      <c r="J674" s="71"/>
      <c r="K674" s="72"/>
      <c r="L674" s="70"/>
      <c r="N674" s="73"/>
      <c r="O674" s="73"/>
      <c r="P674" s="19"/>
      <c r="Q674" s="19"/>
      <c r="R674" s="19"/>
      <c r="S674" s="19"/>
    </row>
    <row r="675" spans="7:19">
      <c r="G675" s="70"/>
      <c r="H675" s="43"/>
      <c r="I675" s="70"/>
      <c r="J675" s="71"/>
      <c r="K675" s="72"/>
      <c r="L675" s="70"/>
      <c r="N675" s="73"/>
      <c r="O675" s="73"/>
      <c r="P675" s="19"/>
      <c r="Q675" s="19"/>
      <c r="R675" s="19"/>
      <c r="S675" s="19"/>
    </row>
    <row r="676" spans="7:19">
      <c r="G676" s="70"/>
      <c r="H676" s="43"/>
      <c r="I676" s="70"/>
      <c r="J676" s="71"/>
      <c r="K676" s="72"/>
      <c r="L676" s="70"/>
      <c r="N676" s="73"/>
      <c r="O676" s="73"/>
      <c r="P676" s="19"/>
      <c r="Q676" s="19"/>
      <c r="R676" s="19"/>
      <c r="S676" s="19"/>
    </row>
    <row r="677" spans="7:19">
      <c r="G677" s="70"/>
      <c r="H677" s="43"/>
      <c r="I677" s="70"/>
      <c r="J677" s="71"/>
      <c r="K677" s="72"/>
      <c r="L677" s="70"/>
      <c r="N677" s="73"/>
      <c r="O677" s="73"/>
      <c r="P677" s="19"/>
      <c r="Q677" s="19"/>
      <c r="R677" s="19"/>
      <c r="S677" s="19"/>
    </row>
    <row r="678" spans="7:19">
      <c r="G678" s="70"/>
      <c r="H678" s="43"/>
      <c r="I678" s="70"/>
      <c r="J678" s="71"/>
      <c r="K678" s="72"/>
      <c r="L678" s="70"/>
      <c r="N678" s="73"/>
      <c r="O678" s="73"/>
      <c r="P678" s="19"/>
      <c r="Q678" s="19"/>
      <c r="R678" s="19"/>
      <c r="S678" s="19"/>
    </row>
    <row r="679" spans="7:19">
      <c r="G679" s="70"/>
      <c r="H679" s="43"/>
      <c r="I679" s="70"/>
      <c r="J679" s="71"/>
      <c r="K679" s="72"/>
      <c r="L679" s="70"/>
      <c r="N679" s="73"/>
      <c r="O679" s="73"/>
      <c r="P679" s="19"/>
      <c r="Q679" s="19"/>
      <c r="R679" s="19"/>
      <c r="S679" s="19"/>
    </row>
    <row r="680" spans="7:19">
      <c r="G680" s="70"/>
      <c r="H680" s="43"/>
      <c r="I680" s="70"/>
      <c r="J680" s="71"/>
      <c r="K680" s="72"/>
      <c r="L680" s="70"/>
      <c r="N680" s="73"/>
      <c r="O680" s="73"/>
      <c r="P680" s="19"/>
      <c r="Q680" s="19"/>
      <c r="R680" s="19"/>
      <c r="S680" s="19"/>
    </row>
    <row r="681" spans="7:19">
      <c r="G681" s="70"/>
      <c r="H681" s="43"/>
      <c r="I681" s="70"/>
      <c r="J681" s="71"/>
      <c r="K681" s="72"/>
      <c r="L681" s="70"/>
      <c r="N681" s="73"/>
      <c r="O681" s="73"/>
      <c r="P681" s="19"/>
      <c r="Q681" s="19"/>
      <c r="R681" s="19"/>
      <c r="S681" s="19"/>
    </row>
    <row r="682" spans="7:19">
      <c r="G682" s="70"/>
      <c r="H682" s="43"/>
      <c r="I682" s="70"/>
      <c r="J682" s="71"/>
      <c r="K682" s="72"/>
      <c r="L682" s="70"/>
      <c r="N682" s="73"/>
      <c r="O682" s="73"/>
      <c r="P682" s="19"/>
      <c r="Q682" s="19"/>
      <c r="R682" s="19"/>
      <c r="S682" s="19"/>
    </row>
    <row r="683" spans="7:19">
      <c r="G683" s="70"/>
      <c r="H683" s="43"/>
      <c r="I683" s="70"/>
      <c r="J683" s="71"/>
      <c r="K683" s="72"/>
      <c r="L683" s="70"/>
      <c r="N683" s="73"/>
      <c r="O683" s="73"/>
      <c r="P683" s="19"/>
      <c r="Q683" s="19"/>
      <c r="R683" s="19"/>
      <c r="S683" s="19"/>
    </row>
    <row r="684" spans="7:19">
      <c r="G684" s="70"/>
      <c r="H684" s="43"/>
      <c r="I684" s="70"/>
      <c r="J684" s="71"/>
      <c r="K684" s="72"/>
      <c r="L684" s="70"/>
      <c r="N684" s="73"/>
      <c r="O684" s="73"/>
      <c r="P684" s="19"/>
      <c r="Q684" s="19"/>
      <c r="R684" s="19"/>
      <c r="S684" s="19"/>
    </row>
    <row r="685" spans="7:19">
      <c r="G685" s="70"/>
      <c r="H685" s="43"/>
      <c r="I685" s="70"/>
      <c r="J685" s="71"/>
      <c r="K685" s="72"/>
      <c r="L685" s="70"/>
      <c r="N685" s="73"/>
      <c r="O685" s="73"/>
      <c r="P685" s="19"/>
      <c r="Q685" s="19"/>
      <c r="R685" s="19"/>
      <c r="S685" s="19"/>
    </row>
    <row r="686" spans="7:19">
      <c r="G686" s="70"/>
      <c r="H686" s="43"/>
      <c r="I686" s="70"/>
      <c r="J686" s="71"/>
      <c r="K686" s="72"/>
      <c r="L686" s="70"/>
      <c r="N686" s="73"/>
      <c r="O686" s="73"/>
      <c r="P686" s="19"/>
      <c r="Q686" s="19"/>
      <c r="R686" s="19"/>
      <c r="S686" s="19"/>
    </row>
    <row r="687" spans="7:19">
      <c r="G687" s="70"/>
      <c r="H687" s="43"/>
      <c r="I687" s="70"/>
      <c r="J687" s="71"/>
      <c r="K687" s="72"/>
      <c r="L687" s="70"/>
      <c r="N687" s="73"/>
      <c r="O687" s="73"/>
      <c r="P687" s="19"/>
      <c r="Q687" s="19"/>
      <c r="R687" s="19"/>
      <c r="S687" s="19"/>
    </row>
    <row r="688" spans="7:19">
      <c r="G688" s="70"/>
      <c r="H688" s="43"/>
      <c r="I688" s="70"/>
      <c r="J688" s="71"/>
      <c r="K688" s="72"/>
      <c r="L688" s="70"/>
      <c r="N688" s="73"/>
      <c r="O688" s="73"/>
      <c r="P688" s="19"/>
      <c r="Q688" s="19"/>
      <c r="R688" s="19"/>
      <c r="S688" s="19"/>
    </row>
    <row r="689" spans="7:19">
      <c r="G689" s="70"/>
      <c r="H689" s="43"/>
      <c r="I689" s="70"/>
      <c r="J689" s="71"/>
      <c r="K689" s="72"/>
      <c r="L689" s="70"/>
      <c r="N689" s="73"/>
      <c r="O689" s="73"/>
      <c r="P689" s="19"/>
      <c r="Q689" s="19"/>
      <c r="R689" s="19"/>
      <c r="S689" s="19"/>
    </row>
    <row r="690" spans="7:19">
      <c r="G690" s="70"/>
      <c r="H690" s="43"/>
      <c r="I690" s="70"/>
      <c r="J690" s="71"/>
      <c r="K690" s="72"/>
      <c r="L690" s="70"/>
      <c r="N690" s="73"/>
      <c r="O690" s="73"/>
      <c r="P690" s="19"/>
      <c r="Q690" s="19"/>
      <c r="R690" s="19"/>
      <c r="S690" s="19"/>
    </row>
    <row r="691" spans="7:19">
      <c r="G691" s="70"/>
      <c r="H691" s="43"/>
      <c r="I691" s="70"/>
      <c r="J691" s="71"/>
      <c r="K691" s="72"/>
      <c r="L691" s="70"/>
      <c r="N691" s="73"/>
      <c r="O691" s="73"/>
      <c r="P691" s="19"/>
      <c r="Q691" s="19"/>
      <c r="R691" s="19"/>
      <c r="S691" s="19"/>
    </row>
    <row r="692" spans="7:19">
      <c r="G692" s="70"/>
      <c r="H692" s="43"/>
      <c r="I692" s="70"/>
      <c r="J692" s="71"/>
      <c r="K692" s="72"/>
      <c r="L692" s="70"/>
      <c r="N692" s="73"/>
      <c r="O692" s="73"/>
      <c r="P692" s="19"/>
      <c r="Q692" s="19"/>
      <c r="R692" s="19"/>
      <c r="S692" s="19"/>
    </row>
    <row r="693" spans="7:19">
      <c r="G693" s="70"/>
      <c r="H693" s="43"/>
      <c r="I693" s="70"/>
      <c r="J693" s="71"/>
      <c r="K693" s="72"/>
      <c r="L693" s="70"/>
      <c r="N693" s="73"/>
      <c r="O693" s="73"/>
      <c r="P693" s="19"/>
      <c r="Q693" s="19"/>
      <c r="R693" s="19"/>
      <c r="S693" s="19"/>
    </row>
    <row r="694" spans="7:19">
      <c r="G694" s="70"/>
      <c r="H694" s="43"/>
      <c r="I694" s="70"/>
      <c r="J694" s="71"/>
      <c r="K694" s="72"/>
      <c r="L694" s="70"/>
      <c r="N694" s="73"/>
      <c r="O694" s="73"/>
      <c r="P694" s="19"/>
      <c r="Q694" s="19"/>
      <c r="R694" s="19"/>
      <c r="S694" s="19"/>
    </row>
    <row r="695" spans="7:19">
      <c r="G695" s="70"/>
      <c r="H695" s="43"/>
      <c r="I695" s="70"/>
      <c r="J695" s="71"/>
      <c r="K695" s="72"/>
      <c r="L695" s="70"/>
      <c r="N695" s="73"/>
      <c r="O695" s="73"/>
      <c r="P695" s="19"/>
      <c r="Q695" s="19"/>
      <c r="R695" s="19"/>
      <c r="S695" s="19"/>
    </row>
    <row r="696" spans="7:19">
      <c r="G696" s="70"/>
      <c r="H696" s="43"/>
      <c r="I696" s="70"/>
      <c r="J696" s="71"/>
      <c r="K696" s="72"/>
      <c r="L696" s="70"/>
      <c r="N696" s="73"/>
      <c r="O696" s="73"/>
      <c r="P696" s="19"/>
      <c r="Q696" s="19"/>
      <c r="R696" s="19"/>
      <c r="S696" s="19"/>
    </row>
    <row r="697" spans="7:19">
      <c r="G697" s="70"/>
      <c r="H697" s="43"/>
      <c r="I697" s="70"/>
      <c r="J697" s="71"/>
      <c r="K697" s="72"/>
      <c r="L697" s="70"/>
      <c r="N697" s="73"/>
      <c r="O697" s="73"/>
      <c r="P697" s="19"/>
      <c r="Q697" s="19"/>
      <c r="R697" s="19"/>
      <c r="S697" s="19"/>
    </row>
    <row r="698" spans="7:19">
      <c r="G698" s="70"/>
      <c r="H698" s="43"/>
      <c r="I698" s="70"/>
      <c r="J698" s="71"/>
      <c r="K698" s="72"/>
      <c r="L698" s="70"/>
      <c r="N698" s="73"/>
      <c r="O698" s="73"/>
      <c r="P698" s="19"/>
      <c r="Q698" s="19"/>
      <c r="R698" s="19"/>
      <c r="S698" s="19"/>
    </row>
    <row r="699" spans="7:19">
      <c r="G699" s="70"/>
      <c r="H699" s="43"/>
      <c r="I699" s="70"/>
      <c r="J699" s="71"/>
      <c r="K699" s="72"/>
      <c r="L699" s="70"/>
      <c r="N699" s="73"/>
      <c r="O699" s="73"/>
      <c r="P699" s="19"/>
      <c r="Q699" s="19"/>
      <c r="R699" s="19"/>
      <c r="S699" s="19"/>
    </row>
    <row r="700" spans="7:19">
      <c r="G700" s="70"/>
      <c r="H700" s="43"/>
      <c r="I700" s="70"/>
      <c r="J700" s="71"/>
      <c r="K700" s="72"/>
      <c r="L700" s="70"/>
      <c r="N700" s="73"/>
      <c r="O700" s="73"/>
      <c r="P700" s="19"/>
      <c r="Q700" s="19"/>
      <c r="R700" s="19"/>
      <c r="S700" s="19"/>
    </row>
    <row r="701" spans="7:19">
      <c r="G701" s="70"/>
      <c r="H701" s="43"/>
      <c r="I701" s="70"/>
      <c r="J701" s="71"/>
      <c r="K701" s="72"/>
      <c r="L701" s="70"/>
      <c r="N701" s="73"/>
      <c r="O701" s="73"/>
      <c r="P701" s="19"/>
      <c r="Q701" s="19"/>
      <c r="R701" s="19"/>
      <c r="S701" s="19"/>
    </row>
    <row r="702" spans="7:19">
      <c r="G702" s="70"/>
      <c r="H702" s="43"/>
      <c r="I702" s="70"/>
      <c r="J702" s="71"/>
      <c r="K702" s="72"/>
      <c r="L702" s="70"/>
      <c r="N702" s="73"/>
      <c r="O702" s="73"/>
      <c r="P702" s="19"/>
      <c r="Q702" s="19"/>
      <c r="R702" s="19"/>
      <c r="S702" s="19"/>
    </row>
    <row r="703" spans="7:19">
      <c r="G703" s="70"/>
      <c r="H703" s="43"/>
      <c r="I703" s="70"/>
      <c r="J703" s="71"/>
      <c r="K703" s="72"/>
      <c r="L703" s="70"/>
      <c r="N703" s="73"/>
      <c r="O703" s="73"/>
      <c r="P703" s="19"/>
      <c r="Q703" s="19"/>
      <c r="R703" s="19"/>
      <c r="S703" s="19"/>
    </row>
    <row r="704" spans="7:19">
      <c r="G704" s="70"/>
      <c r="H704" s="43"/>
      <c r="I704" s="70"/>
      <c r="J704" s="71"/>
      <c r="K704" s="72"/>
      <c r="L704" s="70"/>
      <c r="N704" s="73"/>
      <c r="O704" s="73"/>
      <c r="P704" s="19"/>
      <c r="Q704" s="19"/>
      <c r="R704" s="19"/>
      <c r="S704" s="19"/>
    </row>
    <row r="705" spans="7:19">
      <c r="G705" s="70"/>
      <c r="H705" s="43"/>
      <c r="I705" s="70"/>
      <c r="J705" s="71"/>
      <c r="K705" s="72"/>
      <c r="L705" s="70"/>
      <c r="N705" s="73"/>
      <c r="O705" s="73"/>
      <c r="P705" s="19"/>
      <c r="Q705" s="19"/>
      <c r="R705" s="19"/>
      <c r="S705" s="19"/>
    </row>
    <row r="706" spans="7:19">
      <c r="G706" s="70"/>
      <c r="H706" s="43"/>
      <c r="I706" s="70"/>
      <c r="J706" s="71"/>
      <c r="K706" s="72"/>
      <c r="L706" s="70"/>
      <c r="N706" s="73"/>
      <c r="O706" s="73"/>
      <c r="P706" s="19"/>
      <c r="Q706" s="19"/>
      <c r="R706" s="19"/>
      <c r="S706" s="19"/>
    </row>
    <row r="707" spans="7:19">
      <c r="G707" s="70"/>
      <c r="H707" s="43"/>
      <c r="I707" s="70"/>
      <c r="J707" s="71"/>
      <c r="K707" s="72"/>
      <c r="L707" s="70"/>
      <c r="N707" s="73"/>
      <c r="O707" s="73"/>
      <c r="P707" s="19"/>
      <c r="Q707" s="19"/>
      <c r="R707" s="19"/>
      <c r="S707" s="19"/>
    </row>
    <row r="708" spans="7:19">
      <c r="G708" s="70"/>
      <c r="H708" s="43"/>
      <c r="I708" s="70"/>
      <c r="J708" s="71"/>
      <c r="K708" s="72"/>
      <c r="L708" s="70"/>
      <c r="N708" s="73"/>
      <c r="O708" s="73"/>
      <c r="P708" s="19"/>
      <c r="Q708" s="19"/>
      <c r="R708" s="19"/>
      <c r="S708" s="19"/>
    </row>
    <row r="709" spans="7:19">
      <c r="G709" s="70"/>
      <c r="H709" s="43"/>
      <c r="I709" s="70"/>
      <c r="J709" s="71"/>
      <c r="K709" s="72"/>
      <c r="L709" s="70"/>
      <c r="N709" s="73"/>
      <c r="O709" s="73"/>
      <c r="P709" s="19"/>
      <c r="Q709" s="19"/>
      <c r="R709" s="19"/>
      <c r="S709" s="19"/>
    </row>
    <row r="710" spans="7:19">
      <c r="G710" s="70"/>
      <c r="H710" s="43"/>
      <c r="I710" s="70"/>
      <c r="J710" s="71"/>
      <c r="K710" s="72"/>
      <c r="L710" s="70"/>
      <c r="N710" s="73"/>
      <c r="O710" s="73"/>
      <c r="P710" s="19"/>
      <c r="Q710" s="19"/>
      <c r="R710" s="19"/>
      <c r="S710" s="19"/>
    </row>
    <row r="711" spans="7:19">
      <c r="G711" s="70"/>
      <c r="H711" s="43"/>
      <c r="I711" s="70"/>
      <c r="J711" s="71"/>
      <c r="K711" s="72"/>
      <c r="L711" s="70"/>
      <c r="N711" s="73"/>
      <c r="O711" s="73"/>
      <c r="P711" s="19"/>
      <c r="Q711" s="19"/>
      <c r="R711" s="19"/>
      <c r="S711" s="19"/>
    </row>
    <row r="712" spans="7:19">
      <c r="G712" s="70"/>
      <c r="H712" s="43"/>
      <c r="I712" s="70"/>
      <c r="J712" s="71"/>
      <c r="K712" s="72"/>
      <c r="L712" s="70"/>
      <c r="N712" s="73"/>
      <c r="O712" s="73"/>
      <c r="P712" s="19"/>
      <c r="Q712" s="19"/>
      <c r="R712" s="19"/>
      <c r="S712" s="19"/>
    </row>
  </sheetData>
  <protectedRanges>
    <protectedRange sqref="G77:H77" name="Planeacion_2_2"/>
  </protectedRanges>
  <mergeCells count="163">
    <mergeCell ref="M67:M77"/>
    <mergeCell ref="P78:P79"/>
    <mergeCell ref="Q78:Q79"/>
    <mergeCell ref="R78:R79"/>
    <mergeCell ref="O78:O79"/>
    <mergeCell ref="N78:N79"/>
    <mergeCell ref="M78:M79"/>
    <mergeCell ref="L78:L79"/>
    <mergeCell ref="K78:K79"/>
    <mergeCell ref="J78:J79"/>
    <mergeCell ref="AQ78:AQ79"/>
    <mergeCell ref="AR78:AR79"/>
    <mergeCell ref="AS78:AS79"/>
    <mergeCell ref="AT78:AT79"/>
    <mergeCell ref="S78:S79"/>
    <mergeCell ref="T78:T79"/>
    <mergeCell ref="U78:U79"/>
    <mergeCell ref="V78:V79"/>
    <mergeCell ref="W78:W79"/>
    <mergeCell ref="X78:X79"/>
    <mergeCell ref="Y78:Y79"/>
    <mergeCell ref="Z78:Z79"/>
    <mergeCell ref="AF78:AF79"/>
    <mergeCell ref="AL78:AL79"/>
    <mergeCell ref="C80:E80"/>
    <mergeCell ref="C86:E86"/>
    <mergeCell ref="C87:E87"/>
    <mergeCell ref="H62:H63"/>
    <mergeCell ref="I62:I63"/>
    <mergeCell ref="J62:J63"/>
    <mergeCell ref="K62:K63"/>
    <mergeCell ref="L62:L63"/>
    <mergeCell ref="D67:D77"/>
    <mergeCell ref="E67:E77"/>
    <mergeCell ref="I67:I75"/>
    <mergeCell ref="J67:J75"/>
    <mergeCell ref="F78:F79"/>
    <mergeCell ref="E78:E79"/>
    <mergeCell ref="D78:D79"/>
    <mergeCell ref="C47:C79"/>
    <mergeCell ref="J47:J48"/>
    <mergeCell ref="G52:G53"/>
    <mergeCell ref="J52:J53"/>
    <mergeCell ref="G54:G55"/>
    <mergeCell ref="J54:J55"/>
    <mergeCell ref="G78:G79"/>
    <mergeCell ref="H78:H79"/>
    <mergeCell ref="I78:I79"/>
    <mergeCell ref="M54:M55"/>
    <mergeCell ref="D47:D66"/>
    <mergeCell ref="E47:E66"/>
    <mergeCell ref="G47:G48"/>
    <mergeCell ref="B47:B79"/>
    <mergeCell ref="A47:A79"/>
    <mergeCell ref="AQ44:AQ45"/>
    <mergeCell ref="AR44:AR45"/>
    <mergeCell ref="AS44:AS45"/>
    <mergeCell ref="T44:T45"/>
    <mergeCell ref="U44:U45"/>
    <mergeCell ref="V44:V45"/>
    <mergeCell ref="W44:W45"/>
    <mergeCell ref="X44:X45"/>
    <mergeCell ref="M44:M45"/>
    <mergeCell ref="N44:N45"/>
    <mergeCell ref="O44:O45"/>
    <mergeCell ref="P44:P45"/>
    <mergeCell ref="Q44:Q45"/>
    <mergeCell ref="R44:R45"/>
    <mergeCell ref="AM78:AM79"/>
    <mergeCell ref="AN78:AN79"/>
    <mergeCell ref="AO78:AO79"/>
    <mergeCell ref="AP78:AP79"/>
    <mergeCell ref="AT44:AT45"/>
    <mergeCell ref="AU44:AU45"/>
    <mergeCell ref="B46:E46"/>
    <mergeCell ref="AK44:AK45"/>
    <mergeCell ref="AL44:AL45"/>
    <mergeCell ref="AM44:AM45"/>
    <mergeCell ref="AN44:AN45"/>
    <mergeCell ref="AO44:AO45"/>
    <mergeCell ref="AP44:AP45"/>
    <mergeCell ref="AE44:AE45"/>
    <mergeCell ref="AF44:AF45"/>
    <mergeCell ref="AG44:AG45"/>
    <mergeCell ref="AH44:AH45"/>
    <mergeCell ref="AI44:AI45"/>
    <mergeCell ref="AJ44:AJ45"/>
    <mergeCell ref="Y44:Y45"/>
    <mergeCell ref="Z44:Z45"/>
    <mergeCell ref="AA44:AA45"/>
    <mergeCell ref="AB44:AB45"/>
    <mergeCell ref="AC44:AC45"/>
    <mergeCell ref="AD44:AD45"/>
    <mergeCell ref="K44:K45"/>
    <mergeCell ref="L44:L45"/>
    <mergeCell ref="S44:S45"/>
    <mergeCell ref="B37:E37"/>
    <mergeCell ref="A38:A45"/>
    <mergeCell ref="B38:B45"/>
    <mergeCell ref="C38:C45"/>
    <mergeCell ref="D39:D42"/>
    <mergeCell ref="E39:E42"/>
    <mergeCell ref="J26:J27"/>
    <mergeCell ref="M26:M27"/>
    <mergeCell ref="G28:G29"/>
    <mergeCell ref="H28:H29"/>
    <mergeCell ref="D33:D36"/>
    <mergeCell ref="E33:E36"/>
    <mergeCell ref="G35:G36"/>
    <mergeCell ref="I35:I36"/>
    <mergeCell ref="J35:J36"/>
    <mergeCell ref="M35:M36"/>
    <mergeCell ref="G39:G40"/>
    <mergeCell ref="J39:J40"/>
    <mergeCell ref="M39:M40"/>
    <mergeCell ref="F44:F45"/>
    <mergeCell ref="G44:G45"/>
    <mergeCell ref="H44:H45"/>
    <mergeCell ref="I44:I45"/>
    <mergeCell ref="J44:J45"/>
    <mergeCell ref="B25:E25"/>
    <mergeCell ref="A26:A36"/>
    <mergeCell ref="B26:B36"/>
    <mergeCell ref="C26:C36"/>
    <mergeCell ref="G26:G27"/>
    <mergeCell ref="I26:I27"/>
    <mergeCell ref="J22:J23"/>
    <mergeCell ref="K22:K23"/>
    <mergeCell ref="L22:L23"/>
    <mergeCell ref="E10:E14"/>
    <mergeCell ref="D15:D23"/>
    <mergeCell ref="E15:E23"/>
    <mergeCell ref="P22:P23"/>
    <mergeCell ref="Q22:Q23"/>
    <mergeCell ref="R22:R23"/>
    <mergeCell ref="S22:S23"/>
    <mergeCell ref="M22:M23"/>
    <mergeCell ref="N22:N23"/>
    <mergeCell ref="O22:O23"/>
    <mergeCell ref="AU78:AU79"/>
    <mergeCell ref="A1:AU1"/>
    <mergeCell ref="A2:E2"/>
    <mergeCell ref="G2:O2"/>
    <mergeCell ref="P2:S2"/>
    <mergeCell ref="T2:AU2"/>
    <mergeCell ref="U3:Y3"/>
    <mergeCell ref="AA3:AE3"/>
    <mergeCell ref="AG3:AK3"/>
    <mergeCell ref="AM3:AQ3"/>
    <mergeCell ref="G15:G16"/>
    <mergeCell ref="I15:I16"/>
    <mergeCell ref="J15:J16"/>
    <mergeCell ref="M15:M16"/>
    <mergeCell ref="G17:G18"/>
    <mergeCell ref="J19:J20"/>
    <mergeCell ref="M19:M20"/>
    <mergeCell ref="B4:E4"/>
    <mergeCell ref="A5:A24"/>
    <mergeCell ref="B5:B24"/>
    <mergeCell ref="C5:C24"/>
    <mergeCell ref="D5:D9"/>
    <mergeCell ref="E5:E9"/>
    <mergeCell ref="D10:D14"/>
  </mergeCells>
  <conditionalFormatting sqref="Z5:Z24 AF5:AF24 AL5:AL24 AR5:AS24 Z26:Z30 AF26:AF30 AL26:AL30 AR26:AS30 AS38:AS44 Z47:Z59 AF47:AF59 AL47:AL59 AR47:AS59 AR32:AS36 AL32:AL36 AF32:AF36 Z70:Z73 AF70:AF73 AL70:AL73 AR70:AS73 AR75:AS77 AL75:AL77 AF75:AF78 Z75:Z78 AL78:AS78 Z32:Z36 AR61:AS67 AL61:AL67 AF61:AF67 Z61:Z67">
    <cfRule type="cellIs" dxfId="39" priority="36" operator="between">
      <formula>0.8</formula>
      <formula>1</formula>
    </cfRule>
    <cfRule type="cellIs" dxfId="38" priority="37" operator="between">
      <formula>0.7</formula>
      <formula>0.7999</formula>
    </cfRule>
    <cfRule type="cellIs" dxfId="37" priority="38" operator="between">
      <formula>0.6</formula>
      <formula>0.6999</formula>
    </cfRule>
    <cfRule type="cellIs" dxfId="36" priority="39" operator="between">
      <formula>0.4</formula>
      <formula>0.5999</formula>
    </cfRule>
    <cfRule type="cellIs" dxfId="35" priority="40" operator="between">
      <formula>0</formula>
      <formula>0.3999</formula>
    </cfRule>
  </conditionalFormatting>
  <conditionalFormatting sqref="AF38:AF44 AL38:AL44 AR38:AR44">
    <cfRule type="cellIs" dxfId="34" priority="31" operator="between">
      <formula>0.8</formula>
      <formula>1</formula>
    </cfRule>
    <cfRule type="cellIs" dxfId="33" priority="32" operator="between">
      <formula>0.7</formula>
      <formula>0.7999</formula>
    </cfRule>
    <cfRule type="cellIs" dxfId="32" priority="33" operator="between">
      <formula>0.6</formula>
      <formula>0.6999</formula>
    </cfRule>
    <cfRule type="cellIs" dxfId="31" priority="34" operator="between">
      <formula>0.4</formula>
      <formula>0.5999</formula>
    </cfRule>
    <cfRule type="cellIs" dxfId="30" priority="35" operator="between">
      <formula>0</formula>
      <formula>0.3999</formula>
    </cfRule>
  </conditionalFormatting>
  <conditionalFormatting sqref="Z38:Z44">
    <cfRule type="cellIs" dxfId="29" priority="26" operator="between">
      <formula>0.8</formula>
      <formula>1</formula>
    </cfRule>
    <cfRule type="cellIs" dxfId="28" priority="27" operator="between">
      <formula>0.7</formula>
      <formula>0.7999</formula>
    </cfRule>
    <cfRule type="cellIs" dxfId="27" priority="28" operator="between">
      <formula>0.6</formula>
      <formula>0.6999</formula>
    </cfRule>
    <cfRule type="cellIs" dxfId="26" priority="29" operator="between">
      <formula>0.4</formula>
      <formula>0.5999</formula>
    </cfRule>
    <cfRule type="cellIs" dxfId="25" priority="30" operator="between">
      <formula>0</formula>
      <formula>0.3999</formula>
    </cfRule>
  </conditionalFormatting>
  <conditionalFormatting sqref="Z31 AF31 AL31 AR31:AS31">
    <cfRule type="cellIs" dxfId="24" priority="21" operator="between">
      <formula>0.8</formula>
      <formula>1</formula>
    </cfRule>
    <cfRule type="cellIs" dxfId="23" priority="22" operator="between">
      <formula>0.7</formula>
      <formula>0.7999</formula>
    </cfRule>
    <cfRule type="cellIs" dxfId="22" priority="23" operator="between">
      <formula>0.6</formula>
      <formula>0.6999</formula>
    </cfRule>
    <cfRule type="cellIs" dxfId="21" priority="24" operator="between">
      <formula>0.4</formula>
      <formula>0.5999</formula>
    </cfRule>
    <cfRule type="cellIs" dxfId="20" priority="25" operator="between">
      <formula>0</formula>
      <formula>0.3999</formula>
    </cfRule>
  </conditionalFormatting>
  <conditionalFormatting sqref="Z60 AF60 AL60 AR60:AS60">
    <cfRule type="cellIs" dxfId="19" priority="16" operator="between">
      <formula>0.8</formula>
      <formula>1</formula>
    </cfRule>
    <cfRule type="cellIs" dxfId="18" priority="17" operator="between">
      <formula>0.7</formula>
      <formula>0.7999</formula>
    </cfRule>
    <cfRule type="cellIs" dxfId="17" priority="18" operator="between">
      <formula>0.6</formula>
      <formula>0.6999</formula>
    </cfRule>
    <cfRule type="cellIs" dxfId="16" priority="19" operator="between">
      <formula>0.4</formula>
      <formula>0.5999</formula>
    </cfRule>
    <cfRule type="cellIs" dxfId="15" priority="20" operator="between">
      <formula>0</formula>
      <formula>0.3999</formula>
    </cfRule>
  </conditionalFormatting>
  <conditionalFormatting sqref="Z68 AF68 AL68 AR68:AS68">
    <cfRule type="cellIs" dxfId="14" priority="11" operator="between">
      <formula>0.8</formula>
      <formula>1</formula>
    </cfRule>
    <cfRule type="cellIs" dxfId="13" priority="12" operator="between">
      <formula>0.7</formula>
      <formula>0.7999</formula>
    </cfRule>
    <cfRule type="cellIs" dxfId="12" priority="13" operator="between">
      <formula>0.6</formula>
      <formula>0.6999</formula>
    </cfRule>
    <cfRule type="cellIs" dxfId="11" priority="14" operator="between">
      <formula>0.4</formula>
      <formula>0.5999</formula>
    </cfRule>
    <cfRule type="cellIs" dxfId="10" priority="15" operator="between">
      <formula>0</formula>
      <formula>0.3999</formula>
    </cfRule>
  </conditionalFormatting>
  <conditionalFormatting sqref="Z69 AF69 AL69 AR69:AS69">
    <cfRule type="cellIs" dxfId="9" priority="6" operator="between">
      <formula>0.8</formula>
      <formula>1</formula>
    </cfRule>
    <cfRule type="cellIs" dxfId="8" priority="7" operator="between">
      <formula>0.7</formula>
      <formula>0.7999</formula>
    </cfRule>
    <cfRule type="cellIs" dxfId="7" priority="8" operator="between">
      <formula>0.6</formula>
      <formula>0.6999</formula>
    </cfRule>
    <cfRule type="cellIs" dxfId="6" priority="9" operator="between">
      <formula>0.4</formula>
      <formula>0.5999</formula>
    </cfRule>
    <cfRule type="cellIs" dxfId="5" priority="10" operator="between">
      <formula>0</formula>
      <formula>0.3999</formula>
    </cfRule>
  </conditionalFormatting>
  <conditionalFormatting sqref="Z74 AF74 AL74 AR74:AS74">
    <cfRule type="cellIs" dxfId="4" priority="1" operator="between">
      <formula>0.8</formula>
      <formula>1</formula>
    </cfRule>
    <cfRule type="cellIs" dxfId="3" priority="2" operator="between">
      <formula>0.7</formula>
      <formula>0.7999</formula>
    </cfRule>
    <cfRule type="cellIs" dxfId="2" priority="3" operator="between">
      <formula>0.6</formula>
      <formula>0.6999</formula>
    </cfRule>
    <cfRule type="cellIs" dxfId="1" priority="4" operator="between">
      <formula>0.4</formula>
      <formula>0.5999</formula>
    </cfRule>
    <cfRule type="cellIs" dxfId="0" priority="5" operator="between">
      <formula>0</formula>
      <formula>0.3999</formula>
    </cfRule>
  </conditionalFormatting>
  <printOptions horizontalCentered="1" verticalCentered="1"/>
  <pageMargins left="0.70866141732283472" right="0.31496062992125984" top="0.55118110236220474" bottom="0.55118110236220474" header="0.31496062992125984" footer="0.31496062992125984"/>
  <pageSetup paperSize="5" scale="24"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106"/>
  <sheetViews>
    <sheetView topLeftCell="A45" zoomScale="70" zoomScaleNormal="70" workbookViewId="0">
      <selection activeCell="E49" sqref="E49"/>
    </sheetView>
  </sheetViews>
  <sheetFormatPr baseColWidth="10" defaultColWidth="11.42578125" defaultRowHeight="15"/>
  <cols>
    <col min="1" max="1" width="15" style="131" customWidth="1"/>
    <col min="2" max="2" width="17.42578125" style="1" customWidth="1"/>
    <col min="3" max="3" width="24.140625" style="1" customWidth="1"/>
    <col min="4" max="4" width="9.7109375" style="188" customWidth="1"/>
    <col min="5" max="6" width="18.85546875" style="6" customWidth="1"/>
    <col min="7" max="7" width="17.42578125" style="6" customWidth="1"/>
    <col min="8" max="8" width="12.7109375" style="6" customWidth="1"/>
    <col min="9" max="9" width="17.5703125" style="6" customWidth="1"/>
    <col min="10" max="10" width="16.28515625" style="5" customWidth="1"/>
    <col min="11" max="11" width="24.7109375" style="193" customWidth="1"/>
    <col min="12" max="12" width="30.140625" style="133" customWidth="1"/>
    <col min="13" max="16384" width="11.42578125" style="5"/>
  </cols>
  <sheetData>
    <row r="2" spans="1:12" ht="64.900000000000006" customHeight="1">
      <c r="A2" s="382" t="s">
        <v>290</v>
      </c>
      <c r="B2" s="382"/>
      <c r="C2" s="382"/>
      <c r="D2" s="382"/>
      <c r="E2" s="382"/>
      <c r="F2" s="382"/>
      <c r="G2" s="382"/>
      <c r="H2" s="382"/>
      <c r="I2" s="382"/>
      <c r="J2" s="382"/>
      <c r="K2" s="382"/>
      <c r="L2" s="382"/>
    </row>
    <row r="3" spans="1:12" ht="30" customHeight="1">
      <c r="A3" s="381" t="s">
        <v>293</v>
      </c>
      <c r="B3" s="381"/>
      <c r="C3" s="381"/>
      <c r="D3" s="392" t="s">
        <v>381</v>
      </c>
      <c r="E3" s="381" t="s">
        <v>382</v>
      </c>
      <c r="F3" s="381"/>
      <c r="G3" s="381"/>
      <c r="H3" s="381"/>
      <c r="I3" s="381"/>
      <c r="J3" s="381"/>
      <c r="K3" s="381" t="s">
        <v>372</v>
      </c>
      <c r="L3" s="381" t="s">
        <v>390</v>
      </c>
    </row>
    <row r="4" spans="1:12" ht="68.25" customHeight="1">
      <c r="A4" s="122" t="s">
        <v>112</v>
      </c>
      <c r="B4" s="123" t="s">
        <v>113</v>
      </c>
      <c r="C4" s="123" t="s">
        <v>114</v>
      </c>
      <c r="D4" s="393"/>
      <c r="E4" s="122" t="s">
        <v>275</v>
      </c>
      <c r="F4" s="122" t="s">
        <v>276</v>
      </c>
      <c r="G4" s="122" t="s">
        <v>292</v>
      </c>
      <c r="H4" s="122" t="s">
        <v>115</v>
      </c>
      <c r="I4" s="122" t="s">
        <v>291</v>
      </c>
      <c r="J4" s="122" t="s">
        <v>192</v>
      </c>
      <c r="K4" s="381"/>
      <c r="L4" s="381"/>
    </row>
    <row r="5" spans="1:12" ht="21" customHeight="1">
      <c r="A5" s="388" t="s">
        <v>116</v>
      </c>
      <c r="B5" s="388" t="s">
        <v>117</v>
      </c>
      <c r="C5" s="394" t="s">
        <v>118</v>
      </c>
      <c r="D5" s="185">
        <v>1</v>
      </c>
      <c r="E5" s="189"/>
      <c r="F5" s="189"/>
      <c r="G5" s="189">
        <f>1</f>
        <v>1</v>
      </c>
      <c r="H5" s="189"/>
      <c r="I5" s="189"/>
      <c r="J5" s="189"/>
      <c r="K5" s="191"/>
      <c r="L5" s="190"/>
    </row>
    <row r="6" spans="1:12" ht="30" customHeight="1">
      <c r="A6" s="388"/>
      <c r="B6" s="388"/>
      <c r="C6" s="306"/>
      <c r="D6" s="185">
        <v>2</v>
      </c>
      <c r="E6" s="189">
        <v>1</v>
      </c>
      <c r="F6" s="189"/>
      <c r="G6" s="189"/>
      <c r="H6" s="189"/>
      <c r="I6" s="189"/>
      <c r="J6" s="189"/>
      <c r="K6" s="191"/>
      <c r="L6" s="190"/>
    </row>
    <row r="7" spans="1:12" ht="21" customHeight="1">
      <c r="A7" s="388"/>
      <c r="B7" s="388"/>
      <c r="C7" s="306"/>
      <c r="D7" s="185">
        <v>3</v>
      </c>
      <c r="E7" s="189"/>
      <c r="F7" s="189"/>
      <c r="G7" s="189">
        <v>1</v>
      </c>
      <c r="H7" s="189"/>
      <c r="I7" s="189"/>
      <c r="J7" s="189"/>
      <c r="K7" s="191"/>
      <c r="L7" s="190"/>
    </row>
    <row r="8" spans="1:12" ht="21" customHeight="1">
      <c r="A8" s="388"/>
      <c r="B8" s="388"/>
      <c r="C8" s="306"/>
      <c r="D8" s="185">
        <v>4</v>
      </c>
      <c r="E8" s="189"/>
      <c r="F8" s="189"/>
      <c r="G8" s="189">
        <v>1</v>
      </c>
      <c r="H8" s="189"/>
      <c r="I8" s="189"/>
      <c r="J8" s="189"/>
      <c r="K8" s="191"/>
      <c r="L8" s="190"/>
    </row>
    <row r="9" spans="1:12" ht="21.75" customHeight="1">
      <c r="A9" s="388"/>
      <c r="B9" s="388"/>
      <c r="C9" s="268"/>
      <c r="D9" s="185">
        <v>5</v>
      </c>
      <c r="E9" s="189"/>
      <c r="F9" s="189"/>
      <c r="G9" s="189"/>
      <c r="H9" s="189">
        <v>1</v>
      </c>
      <c r="I9" s="189"/>
      <c r="J9" s="189"/>
      <c r="K9" s="191"/>
      <c r="L9" s="190"/>
    </row>
    <row r="10" spans="1:12" ht="22.5" customHeight="1">
      <c r="A10" s="386"/>
      <c r="B10" s="387"/>
      <c r="C10" s="394" t="s">
        <v>119</v>
      </c>
      <c r="D10" s="186">
        <v>6</v>
      </c>
      <c r="E10" s="189"/>
      <c r="F10" s="189"/>
      <c r="G10" s="189"/>
      <c r="H10" s="189"/>
      <c r="I10" s="189">
        <v>1</v>
      </c>
      <c r="J10" s="189"/>
      <c r="K10" s="191"/>
      <c r="L10" s="191"/>
    </row>
    <row r="11" spans="1:12" ht="33.75" customHeight="1">
      <c r="A11" s="386"/>
      <c r="B11" s="387"/>
      <c r="C11" s="306"/>
      <c r="D11" s="186">
        <v>7</v>
      </c>
      <c r="E11" s="189"/>
      <c r="F11" s="189"/>
      <c r="G11" s="189">
        <v>1</v>
      </c>
      <c r="H11" s="189"/>
      <c r="I11" s="189"/>
      <c r="J11" s="189"/>
      <c r="K11" s="191" t="s">
        <v>373</v>
      </c>
      <c r="L11" s="191"/>
    </row>
    <row r="12" spans="1:12" ht="22.5" customHeight="1">
      <c r="A12" s="386"/>
      <c r="B12" s="387"/>
      <c r="C12" s="306"/>
      <c r="D12" s="186">
        <v>8</v>
      </c>
      <c r="E12" s="189"/>
      <c r="F12" s="189"/>
      <c r="G12" s="189">
        <v>1</v>
      </c>
      <c r="H12" s="189"/>
      <c r="I12" s="189"/>
      <c r="J12" s="189"/>
      <c r="K12" s="191"/>
      <c r="L12" s="191"/>
    </row>
    <row r="13" spans="1:12" ht="21" customHeight="1">
      <c r="A13" s="386"/>
      <c r="B13" s="387"/>
      <c r="C13" s="306"/>
      <c r="D13" s="186">
        <v>9</v>
      </c>
      <c r="E13" s="189"/>
      <c r="F13" s="189"/>
      <c r="G13" s="189">
        <v>1</v>
      </c>
      <c r="H13" s="189"/>
      <c r="I13" s="189"/>
      <c r="J13" s="189"/>
      <c r="K13" s="191"/>
      <c r="L13" s="132"/>
    </row>
    <row r="14" spans="1:12" ht="30" customHeight="1">
      <c r="A14" s="386"/>
      <c r="B14" s="387"/>
      <c r="C14" s="268"/>
      <c r="D14" s="186">
        <v>10</v>
      </c>
      <c r="E14" s="189"/>
      <c r="F14" s="189"/>
      <c r="G14" s="189">
        <v>1</v>
      </c>
      <c r="H14" s="189"/>
      <c r="I14" s="189">
        <v>1</v>
      </c>
      <c r="J14" s="189"/>
      <c r="K14" s="191"/>
      <c r="L14" s="191" t="s">
        <v>374</v>
      </c>
    </row>
    <row r="15" spans="1:12" ht="26.25" customHeight="1">
      <c r="A15" s="386"/>
      <c r="B15" s="387"/>
      <c r="C15" s="394" t="s">
        <v>120</v>
      </c>
      <c r="D15" s="186">
        <v>11</v>
      </c>
      <c r="E15" s="189"/>
      <c r="F15" s="189"/>
      <c r="G15" s="189">
        <v>1</v>
      </c>
      <c r="H15" s="189"/>
      <c r="I15" s="189"/>
      <c r="J15" s="189"/>
      <c r="K15" s="191"/>
      <c r="L15" s="191"/>
    </row>
    <row r="16" spans="1:12" ht="24" customHeight="1">
      <c r="A16" s="386"/>
      <c r="B16" s="387"/>
      <c r="C16" s="306"/>
      <c r="D16" s="186">
        <v>12</v>
      </c>
      <c r="E16" s="189"/>
      <c r="F16" s="189"/>
      <c r="G16" s="189">
        <v>1</v>
      </c>
      <c r="H16" s="189"/>
      <c r="I16" s="189"/>
      <c r="J16" s="189"/>
      <c r="K16" s="191"/>
      <c r="L16" s="191"/>
    </row>
    <row r="17" spans="1:12" ht="33" customHeight="1">
      <c r="A17" s="386"/>
      <c r="B17" s="387"/>
      <c r="C17" s="306"/>
      <c r="D17" s="186">
        <v>13</v>
      </c>
      <c r="E17" s="189">
        <v>1</v>
      </c>
      <c r="F17" s="189"/>
      <c r="G17" s="189"/>
      <c r="H17" s="189"/>
      <c r="I17" s="189"/>
      <c r="J17" s="189"/>
      <c r="K17" s="191" t="s">
        <v>375</v>
      </c>
      <c r="L17" s="191"/>
    </row>
    <row r="18" spans="1:12" ht="24" customHeight="1">
      <c r="A18" s="386"/>
      <c r="B18" s="387"/>
      <c r="C18" s="306"/>
      <c r="D18" s="186">
        <v>14</v>
      </c>
      <c r="E18" s="189"/>
      <c r="F18" s="189"/>
      <c r="G18" s="189"/>
      <c r="H18" s="189"/>
      <c r="I18" s="189"/>
      <c r="J18" s="189">
        <v>1</v>
      </c>
      <c r="K18" s="191"/>
      <c r="L18" s="191"/>
    </row>
    <row r="19" spans="1:12" ht="36.75" customHeight="1">
      <c r="A19" s="386"/>
      <c r="B19" s="387"/>
      <c r="C19" s="306"/>
      <c r="D19" s="186">
        <v>15</v>
      </c>
      <c r="E19" s="189"/>
      <c r="F19" s="189"/>
      <c r="G19" s="189">
        <v>1</v>
      </c>
      <c r="H19" s="189"/>
      <c r="I19" s="189"/>
      <c r="J19" s="189"/>
      <c r="K19" s="191" t="s">
        <v>373</v>
      </c>
      <c r="L19" s="191"/>
    </row>
    <row r="20" spans="1:12" ht="31.5" customHeight="1">
      <c r="A20" s="386"/>
      <c r="B20" s="387"/>
      <c r="C20" s="306"/>
      <c r="D20" s="186">
        <v>16</v>
      </c>
      <c r="E20" s="189"/>
      <c r="F20" s="189"/>
      <c r="G20" s="189">
        <v>1</v>
      </c>
      <c r="H20" s="189"/>
      <c r="I20" s="189"/>
      <c r="J20" s="189"/>
      <c r="K20" s="191" t="s">
        <v>373</v>
      </c>
      <c r="L20" s="191"/>
    </row>
    <row r="21" spans="1:12" ht="24" customHeight="1">
      <c r="A21" s="386"/>
      <c r="B21" s="387"/>
      <c r="C21" s="306"/>
      <c r="D21" s="186">
        <v>17</v>
      </c>
      <c r="E21" s="189">
        <v>1</v>
      </c>
      <c r="F21" s="189"/>
      <c r="G21" s="189"/>
      <c r="H21" s="189"/>
      <c r="I21" s="189"/>
      <c r="J21" s="189"/>
      <c r="K21" s="191"/>
      <c r="L21" s="191"/>
    </row>
    <row r="22" spans="1:12" ht="33" customHeight="1">
      <c r="A22" s="386"/>
      <c r="B22" s="387"/>
      <c r="C22" s="306"/>
      <c r="D22" s="186">
        <v>18</v>
      </c>
      <c r="E22" s="189"/>
      <c r="F22" s="189"/>
      <c r="G22" s="189"/>
      <c r="H22" s="189"/>
      <c r="I22" s="189">
        <v>1</v>
      </c>
      <c r="J22" s="189"/>
      <c r="K22" s="191" t="s">
        <v>373</v>
      </c>
      <c r="L22" s="191"/>
    </row>
    <row r="23" spans="1:12" ht="43.5" customHeight="1">
      <c r="A23" s="386"/>
      <c r="B23" s="387"/>
      <c r="C23" s="268"/>
      <c r="D23" s="186">
        <v>19</v>
      </c>
      <c r="E23" s="189"/>
      <c r="F23" s="189"/>
      <c r="G23" s="189"/>
      <c r="H23" s="189"/>
      <c r="I23" s="189">
        <v>1</v>
      </c>
      <c r="J23" s="189"/>
      <c r="K23" s="191"/>
      <c r="L23" s="191" t="s">
        <v>376</v>
      </c>
    </row>
    <row r="24" spans="1:12" ht="42" customHeight="1">
      <c r="A24" s="386"/>
      <c r="B24" s="387"/>
      <c r="C24" s="120" t="s">
        <v>121</v>
      </c>
      <c r="D24" s="186">
        <v>20</v>
      </c>
      <c r="E24" s="189">
        <v>1</v>
      </c>
      <c r="F24" s="189"/>
      <c r="G24" s="189"/>
      <c r="H24" s="189"/>
      <c r="I24" s="189"/>
      <c r="J24" s="189"/>
      <c r="K24" s="191" t="s">
        <v>375</v>
      </c>
      <c r="L24" s="190"/>
    </row>
    <row r="25" spans="1:12" ht="27.75" customHeight="1">
      <c r="A25" s="394" t="s">
        <v>122</v>
      </c>
      <c r="B25" s="394" t="s">
        <v>123</v>
      </c>
      <c r="C25" s="395" t="s">
        <v>124</v>
      </c>
      <c r="D25" s="187">
        <v>21</v>
      </c>
      <c r="E25" s="189"/>
      <c r="F25" s="189"/>
      <c r="G25" s="189">
        <v>1</v>
      </c>
      <c r="H25" s="189"/>
      <c r="I25" s="189"/>
      <c r="J25" s="189"/>
      <c r="K25" s="191"/>
      <c r="L25" s="190"/>
    </row>
    <row r="26" spans="1:12" ht="27.75" customHeight="1">
      <c r="A26" s="399"/>
      <c r="B26" s="399"/>
      <c r="C26" s="306"/>
      <c r="D26" s="187">
        <v>22</v>
      </c>
      <c r="E26" s="189"/>
      <c r="F26" s="189"/>
      <c r="G26" s="189">
        <v>1</v>
      </c>
      <c r="H26" s="189"/>
      <c r="I26" s="189"/>
      <c r="J26" s="189"/>
      <c r="K26" s="191"/>
      <c r="L26" s="190"/>
    </row>
    <row r="27" spans="1:12" ht="27.75" customHeight="1">
      <c r="A27" s="399"/>
      <c r="B27" s="399"/>
      <c r="C27" s="306"/>
      <c r="D27" s="187">
        <v>23</v>
      </c>
      <c r="E27" s="189"/>
      <c r="F27" s="189"/>
      <c r="G27" s="189">
        <v>1</v>
      </c>
      <c r="H27" s="189"/>
      <c r="I27" s="189"/>
      <c r="J27" s="189"/>
      <c r="K27" s="191"/>
      <c r="L27" s="190"/>
    </row>
    <row r="28" spans="1:12" ht="27.75" customHeight="1">
      <c r="A28" s="399"/>
      <c r="B28" s="399"/>
      <c r="C28" s="306"/>
      <c r="D28" s="187">
        <v>24</v>
      </c>
      <c r="E28" s="189"/>
      <c r="F28" s="189"/>
      <c r="G28" s="189">
        <v>1</v>
      </c>
      <c r="H28" s="189"/>
      <c r="I28" s="189"/>
      <c r="J28" s="189"/>
      <c r="K28" s="191"/>
      <c r="L28" s="190"/>
    </row>
    <row r="29" spans="1:12" ht="27.75" customHeight="1">
      <c r="A29" s="399"/>
      <c r="B29" s="399"/>
      <c r="C29" s="306"/>
      <c r="D29" s="187">
        <v>25</v>
      </c>
      <c r="E29" s="189"/>
      <c r="F29" s="189"/>
      <c r="G29" s="189">
        <v>1</v>
      </c>
      <c r="H29" s="189"/>
      <c r="I29" s="189"/>
      <c r="J29" s="189"/>
      <c r="K29" s="191"/>
      <c r="L29" s="190"/>
    </row>
    <row r="30" spans="1:12" ht="27.75" customHeight="1">
      <c r="A30" s="399"/>
      <c r="B30" s="399"/>
      <c r="C30" s="306"/>
      <c r="D30" s="187">
        <v>26</v>
      </c>
      <c r="E30" s="189"/>
      <c r="F30" s="189"/>
      <c r="G30" s="189">
        <v>1</v>
      </c>
      <c r="H30" s="189"/>
      <c r="I30" s="189"/>
      <c r="J30" s="189"/>
      <c r="K30" s="191"/>
      <c r="L30" s="190"/>
    </row>
    <row r="31" spans="1:12" ht="27.75" customHeight="1">
      <c r="A31" s="399"/>
      <c r="B31" s="399"/>
      <c r="C31" s="268"/>
      <c r="D31" s="187">
        <v>27</v>
      </c>
      <c r="E31" s="189"/>
      <c r="F31" s="189"/>
      <c r="G31" s="189">
        <v>1</v>
      </c>
      <c r="H31" s="189"/>
      <c r="I31" s="189"/>
      <c r="J31" s="189"/>
      <c r="K31" s="191"/>
      <c r="L31" s="190"/>
    </row>
    <row r="32" spans="1:12" ht="25.5" customHeight="1">
      <c r="A32" s="400"/>
      <c r="B32" s="403"/>
      <c r="C32" s="395" t="s">
        <v>125</v>
      </c>
      <c r="D32" s="187">
        <v>28</v>
      </c>
      <c r="E32" s="189"/>
      <c r="F32" s="189"/>
      <c r="G32" s="189"/>
      <c r="H32" s="189">
        <v>1</v>
      </c>
      <c r="I32" s="189"/>
      <c r="J32" s="189"/>
      <c r="K32" s="191"/>
      <c r="L32" s="190"/>
    </row>
    <row r="33" spans="1:12" ht="25.5" customHeight="1">
      <c r="A33" s="401"/>
      <c r="B33" s="404"/>
      <c r="C33" s="306"/>
      <c r="D33" s="187">
        <v>29</v>
      </c>
      <c r="E33" s="189"/>
      <c r="F33" s="189"/>
      <c r="G33" s="189"/>
      <c r="H33" s="189">
        <v>1</v>
      </c>
      <c r="I33" s="189"/>
      <c r="J33" s="189"/>
      <c r="K33" s="191"/>
      <c r="L33" s="190"/>
    </row>
    <row r="34" spans="1:12" ht="25.5" customHeight="1">
      <c r="A34" s="401"/>
      <c r="B34" s="404"/>
      <c r="C34" s="306"/>
      <c r="D34" s="187">
        <v>30</v>
      </c>
      <c r="E34" s="189"/>
      <c r="F34" s="189"/>
      <c r="G34" s="189"/>
      <c r="H34" s="189"/>
      <c r="I34" s="189">
        <v>1</v>
      </c>
      <c r="J34" s="189"/>
      <c r="K34" s="191"/>
      <c r="L34" s="190"/>
    </row>
    <row r="35" spans="1:12" ht="25.5" customHeight="1">
      <c r="A35" s="402"/>
      <c r="B35" s="405"/>
      <c r="C35" s="268"/>
      <c r="D35" s="187">
        <v>31</v>
      </c>
      <c r="E35" s="189"/>
      <c r="F35" s="189"/>
      <c r="G35" s="189"/>
      <c r="H35" s="189"/>
      <c r="I35" s="189">
        <v>1</v>
      </c>
      <c r="J35" s="189"/>
      <c r="K35" s="191"/>
      <c r="L35" s="190"/>
    </row>
    <row r="36" spans="1:12" ht="101.25" customHeight="1">
      <c r="A36" s="385" t="s">
        <v>126</v>
      </c>
      <c r="B36" s="385" t="s">
        <v>127</v>
      </c>
      <c r="C36" s="7" t="s">
        <v>128</v>
      </c>
      <c r="D36" s="187">
        <v>32</v>
      </c>
      <c r="E36" s="189">
        <v>1</v>
      </c>
      <c r="F36" s="189"/>
      <c r="G36" s="189"/>
      <c r="H36" s="189"/>
      <c r="I36" s="189"/>
      <c r="J36" s="189"/>
      <c r="K36" s="191"/>
      <c r="L36" s="190"/>
    </row>
    <row r="37" spans="1:12" ht="27.75" customHeight="1">
      <c r="A37" s="386"/>
      <c r="B37" s="387"/>
      <c r="C37" s="395" t="s">
        <v>129</v>
      </c>
      <c r="D37" s="187">
        <v>33</v>
      </c>
      <c r="E37" s="189"/>
      <c r="F37" s="189">
        <v>1</v>
      </c>
      <c r="G37" s="189"/>
      <c r="H37" s="189"/>
      <c r="I37" s="189"/>
      <c r="J37" s="189"/>
      <c r="K37" s="191"/>
      <c r="L37" s="190"/>
    </row>
    <row r="38" spans="1:12" ht="27.75" customHeight="1">
      <c r="A38" s="386"/>
      <c r="B38" s="387"/>
      <c r="C38" s="306"/>
      <c r="D38" s="187">
        <v>34</v>
      </c>
      <c r="E38" s="189"/>
      <c r="F38" s="189">
        <v>1</v>
      </c>
      <c r="G38" s="189"/>
      <c r="H38" s="189"/>
      <c r="I38" s="189"/>
      <c r="J38" s="189"/>
      <c r="K38" s="191"/>
      <c r="L38" s="190"/>
    </row>
    <row r="39" spans="1:12" ht="27.75" customHeight="1">
      <c r="A39" s="386"/>
      <c r="B39" s="387"/>
      <c r="C39" s="306"/>
      <c r="D39" s="187">
        <v>35</v>
      </c>
      <c r="E39" s="189"/>
      <c r="F39" s="189">
        <v>1</v>
      </c>
      <c r="G39" s="189"/>
      <c r="H39" s="189"/>
      <c r="I39" s="189"/>
      <c r="J39" s="189"/>
      <c r="K39" s="191"/>
      <c r="L39" s="190"/>
    </row>
    <row r="40" spans="1:12" ht="27.75" customHeight="1">
      <c r="A40" s="386"/>
      <c r="B40" s="387"/>
      <c r="C40" s="268"/>
      <c r="D40" s="187">
        <v>36</v>
      </c>
      <c r="E40" s="189"/>
      <c r="F40" s="189">
        <v>1</v>
      </c>
      <c r="G40" s="189"/>
      <c r="H40" s="189"/>
      <c r="I40" s="189"/>
      <c r="J40" s="189"/>
      <c r="K40" s="191"/>
      <c r="L40" s="190"/>
    </row>
    <row r="41" spans="1:12" ht="80.25" customHeight="1">
      <c r="A41" s="386"/>
      <c r="B41" s="387"/>
      <c r="C41" s="7" t="s">
        <v>130</v>
      </c>
      <c r="D41" s="187">
        <v>37</v>
      </c>
      <c r="E41" s="189"/>
      <c r="F41" s="189">
        <v>1</v>
      </c>
      <c r="G41" s="189"/>
      <c r="H41" s="189"/>
      <c r="I41" s="189"/>
      <c r="J41" s="189"/>
      <c r="K41" s="191"/>
      <c r="L41" s="190"/>
    </row>
    <row r="42" spans="1:12" ht="37.5" customHeight="1">
      <c r="A42" s="386"/>
      <c r="B42" s="387"/>
      <c r="C42" s="7" t="s">
        <v>131</v>
      </c>
      <c r="D42" s="396">
        <v>38</v>
      </c>
      <c r="E42" s="383"/>
      <c r="F42" s="383"/>
      <c r="G42" s="383"/>
      <c r="H42" s="383"/>
      <c r="I42" s="383">
        <v>1</v>
      </c>
      <c r="J42" s="383"/>
      <c r="K42" s="194"/>
      <c r="L42" s="383"/>
    </row>
    <row r="43" spans="1:12" ht="108.75" customHeight="1">
      <c r="A43" s="386"/>
      <c r="B43" s="387"/>
      <c r="C43" s="7" t="s">
        <v>132</v>
      </c>
      <c r="D43" s="397"/>
      <c r="E43" s="384"/>
      <c r="F43" s="384"/>
      <c r="G43" s="384"/>
      <c r="H43" s="384"/>
      <c r="I43" s="384"/>
      <c r="J43" s="384"/>
      <c r="K43" s="192"/>
      <c r="L43" s="384"/>
    </row>
    <row r="44" spans="1:12" ht="32.25" customHeight="1">
      <c r="A44" s="385" t="s">
        <v>133</v>
      </c>
      <c r="B44" s="385" t="s">
        <v>134</v>
      </c>
      <c r="C44" s="395" t="s">
        <v>135</v>
      </c>
      <c r="D44" s="187">
        <v>39</v>
      </c>
      <c r="E44" s="189">
        <v>1</v>
      </c>
      <c r="F44" s="189"/>
      <c r="G44" s="189"/>
      <c r="H44" s="189"/>
      <c r="I44" s="189"/>
      <c r="J44" s="189"/>
      <c r="K44" s="191" t="s">
        <v>375</v>
      </c>
      <c r="L44" s="191"/>
    </row>
    <row r="45" spans="1:12" ht="20.25" customHeight="1">
      <c r="A45" s="385"/>
      <c r="B45" s="385"/>
      <c r="C45" s="306"/>
      <c r="D45" s="187">
        <v>40</v>
      </c>
      <c r="E45" s="189">
        <v>1</v>
      </c>
      <c r="F45" s="189"/>
      <c r="G45" s="189"/>
      <c r="H45" s="189"/>
      <c r="I45" s="189"/>
      <c r="J45" s="189"/>
      <c r="K45" s="191"/>
      <c r="L45" s="191"/>
    </row>
    <row r="46" spans="1:12" ht="20.25" customHeight="1">
      <c r="A46" s="385"/>
      <c r="B46" s="385"/>
      <c r="C46" s="306"/>
      <c r="D46" s="187">
        <v>41</v>
      </c>
      <c r="E46" s="189">
        <v>1</v>
      </c>
      <c r="F46" s="189"/>
      <c r="G46" s="189"/>
      <c r="H46" s="189"/>
      <c r="I46" s="189"/>
      <c r="J46" s="189"/>
      <c r="K46" s="191"/>
      <c r="L46" s="191"/>
    </row>
    <row r="47" spans="1:12" ht="33" customHeight="1">
      <c r="A47" s="385"/>
      <c r="B47" s="385"/>
      <c r="C47" s="306"/>
      <c r="D47" s="187">
        <v>42</v>
      </c>
      <c r="E47" s="189">
        <v>1</v>
      </c>
      <c r="F47" s="189"/>
      <c r="G47" s="189"/>
      <c r="H47" s="189"/>
      <c r="I47" s="189"/>
      <c r="J47" s="189"/>
      <c r="K47" s="191" t="s">
        <v>375</v>
      </c>
      <c r="L47" s="191"/>
    </row>
    <row r="48" spans="1:12" ht="33" customHeight="1">
      <c r="A48" s="385"/>
      <c r="B48" s="385"/>
      <c r="C48" s="306"/>
      <c r="D48" s="187">
        <v>43</v>
      </c>
      <c r="E48" s="189">
        <v>1</v>
      </c>
      <c r="F48" s="189"/>
      <c r="G48" s="189"/>
      <c r="H48" s="189"/>
      <c r="I48" s="189"/>
      <c r="J48" s="189"/>
      <c r="K48" s="191" t="s">
        <v>375</v>
      </c>
      <c r="L48" s="191"/>
    </row>
    <row r="49" spans="1:12" ht="33" customHeight="1">
      <c r="A49" s="385"/>
      <c r="B49" s="385"/>
      <c r="C49" s="306"/>
      <c r="D49" s="187">
        <v>44</v>
      </c>
      <c r="E49" s="189">
        <v>1</v>
      </c>
      <c r="F49" s="189"/>
      <c r="G49" s="189"/>
      <c r="H49" s="189"/>
      <c r="I49" s="189"/>
      <c r="J49" s="189"/>
      <c r="K49" s="191" t="s">
        <v>375</v>
      </c>
      <c r="L49" s="191"/>
    </row>
    <row r="50" spans="1:12" ht="20.25" customHeight="1">
      <c r="A50" s="385"/>
      <c r="B50" s="385"/>
      <c r="C50" s="306"/>
      <c r="D50" s="187">
        <v>45</v>
      </c>
      <c r="E50" s="189"/>
      <c r="F50" s="189"/>
      <c r="G50" s="189"/>
      <c r="H50" s="189"/>
      <c r="I50" s="189"/>
      <c r="J50" s="189">
        <v>1</v>
      </c>
      <c r="K50" s="191"/>
      <c r="L50" s="191"/>
    </row>
    <row r="51" spans="1:12" ht="29.25" customHeight="1">
      <c r="A51" s="385"/>
      <c r="B51" s="385"/>
      <c r="C51" s="306"/>
      <c r="D51" s="187">
        <v>46</v>
      </c>
      <c r="E51" s="189">
        <v>1</v>
      </c>
      <c r="F51" s="189"/>
      <c r="G51" s="189"/>
      <c r="H51" s="189"/>
      <c r="I51" s="189"/>
      <c r="J51" s="189"/>
      <c r="K51" s="191" t="s">
        <v>375</v>
      </c>
      <c r="L51" s="191"/>
    </row>
    <row r="52" spans="1:12" ht="20.25" customHeight="1">
      <c r="A52" s="385"/>
      <c r="B52" s="385"/>
      <c r="C52" s="306"/>
      <c r="D52" s="187">
        <v>47</v>
      </c>
      <c r="E52" s="189">
        <v>1</v>
      </c>
      <c r="F52" s="189"/>
      <c r="G52" s="189"/>
      <c r="H52" s="189"/>
      <c r="I52" s="189"/>
      <c r="J52" s="189"/>
      <c r="K52" s="191"/>
      <c r="L52" s="191"/>
    </row>
    <row r="53" spans="1:12" ht="30" customHeight="1">
      <c r="A53" s="385"/>
      <c r="B53" s="385"/>
      <c r="C53" s="306"/>
      <c r="D53" s="187">
        <v>48</v>
      </c>
      <c r="E53" s="189">
        <v>1</v>
      </c>
      <c r="F53" s="189"/>
      <c r="G53" s="189"/>
      <c r="H53" s="189"/>
      <c r="I53" s="189"/>
      <c r="J53" s="189"/>
      <c r="K53" s="191" t="s">
        <v>375</v>
      </c>
      <c r="L53" s="191"/>
    </row>
    <row r="54" spans="1:12" ht="30" customHeight="1">
      <c r="A54" s="385"/>
      <c r="B54" s="385"/>
      <c r="C54" s="306"/>
      <c r="D54" s="187">
        <v>49</v>
      </c>
      <c r="E54" s="189">
        <v>1</v>
      </c>
      <c r="F54" s="189"/>
      <c r="G54" s="189"/>
      <c r="H54" s="189"/>
      <c r="I54" s="189"/>
      <c r="J54" s="189"/>
      <c r="K54" s="191" t="s">
        <v>375</v>
      </c>
      <c r="L54" s="191"/>
    </row>
    <row r="55" spans="1:12" ht="20.25" customHeight="1">
      <c r="A55" s="385"/>
      <c r="B55" s="385"/>
      <c r="C55" s="306"/>
      <c r="D55" s="187">
        <v>50</v>
      </c>
      <c r="E55" s="189"/>
      <c r="F55" s="189"/>
      <c r="G55" s="189">
        <v>1</v>
      </c>
      <c r="H55" s="189"/>
      <c r="I55" s="189"/>
      <c r="J55" s="189"/>
      <c r="K55" s="191"/>
      <c r="L55" s="191"/>
    </row>
    <row r="56" spans="1:12" ht="20.25" customHeight="1">
      <c r="A56" s="385"/>
      <c r="B56" s="385"/>
      <c r="C56" s="306"/>
      <c r="D56" s="187">
        <v>51</v>
      </c>
      <c r="E56" s="189"/>
      <c r="F56" s="189"/>
      <c r="G56" s="189">
        <v>1</v>
      </c>
      <c r="H56" s="189"/>
      <c r="I56" s="189"/>
      <c r="J56" s="189"/>
      <c r="K56" s="191"/>
      <c r="L56" s="191"/>
    </row>
    <row r="57" spans="1:12" ht="33" customHeight="1">
      <c r="A57" s="385"/>
      <c r="B57" s="385"/>
      <c r="C57" s="306"/>
      <c r="D57" s="187">
        <v>52</v>
      </c>
      <c r="E57" s="189">
        <v>1</v>
      </c>
      <c r="F57" s="189">
        <v>1</v>
      </c>
      <c r="G57" s="189">
        <v>1</v>
      </c>
      <c r="H57" s="189">
        <v>1</v>
      </c>
      <c r="I57" s="189">
        <v>1</v>
      </c>
      <c r="J57" s="189">
        <v>1</v>
      </c>
      <c r="K57" s="191" t="s">
        <v>375</v>
      </c>
      <c r="L57" s="191"/>
    </row>
    <row r="58" spans="1:12" ht="20.25" customHeight="1">
      <c r="A58" s="385"/>
      <c r="B58" s="385"/>
      <c r="C58" s="306"/>
      <c r="D58" s="187">
        <v>53</v>
      </c>
      <c r="E58" s="189"/>
      <c r="F58" s="189"/>
      <c r="G58" s="189">
        <v>1</v>
      </c>
      <c r="H58" s="189"/>
      <c r="I58" s="189"/>
      <c r="J58" s="189"/>
      <c r="K58" s="191"/>
      <c r="L58" s="191"/>
    </row>
    <row r="59" spans="1:12" ht="20.25" customHeight="1">
      <c r="A59" s="385"/>
      <c r="B59" s="385"/>
      <c r="C59" s="306"/>
      <c r="D59" s="187">
        <v>54</v>
      </c>
      <c r="E59" s="189">
        <v>1</v>
      </c>
      <c r="F59" s="189"/>
      <c r="G59" s="189"/>
      <c r="H59" s="189"/>
      <c r="I59" s="189"/>
      <c r="J59" s="189"/>
      <c r="K59" s="191"/>
      <c r="L59" s="191"/>
    </row>
    <row r="60" spans="1:12" ht="20.25" customHeight="1">
      <c r="A60" s="385"/>
      <c r="B60" s="385"/>
      <c r="C60" s="306"/>
      <c r="D60" s="187">
        <v>55</v>
      </c>
      <c r="E60" s="189"/>
      <c r="F60" s="189"/>
      <c r="G60" s="189"/>
      <c r="H60" s="189"/>
      <c r="I60" s="189"/>
      <c r="J60" s="189">
        <v>1</v>
      </c>
      <c r="K60" s="191"/>
      <c r="L60" s="191"/>
    </row>
    <row r="61" spans="1:12" ht="20.25" customHeight="1">
      <c r="A61" s="385"/>
      <c r="B61" s="385"/>
      <c r="C61" s="306"/>
      <c r="D61" s="187">
        <v>56</v>
      </c>
      <c r="E61" s="189"/>
      <c r="F61" s="189"/>
      <c r="G61" s="189"/>
      <c r="H61" s="189"/>
      <c r="I61" s="189"/>
      <c r="J61" s="189">
        <v>1</v>
      </c>
      <c r="K61" s="191"/>
      <c r="L61" s="191"/>
    </row>
    <row r="62" spans="1:12" ht="20.25" customHeight="1">
      <c r="A62" s="385"/>
      <c r="B62" s="385"/>
      <c r="C62" s="306"/>
      <c r="D62" s="187">
        <v>57</v>
      </c>
      <c r="E62" s="189"/>
      <c r="F62" s="189"/>
      <c r="G62" s="189"/>
      <c r="H62" s="189"/>
      <c r="I62" s="189"/>
      <c r="J62" s="189">
        <v>1</v>
      </c>
      <c r="K62" s="191"/>
      <c r="L62" s="191"/>
    </row>
    <row r="63" spans="1:12" ht="20.25" customHeight="1">
      <c r="A63" s="385"/>
      <c r="B63" s="385"/>
      <c r="C63" s="306"/>
      <c r="D63" s="187">
        <v>58</v>
      </c>
      <c r="E63" s="189"/>
      <c r="F63" s="189"/>
      <c r="G63" s="189"/>
      <c r="H63" s="189"/>
      <c r="I63" s="189"/>
      <c r="J63" s="189">
        <v>1</v>
      </c>
      <c r="K63" s="191"/>
      <c r="L63" s="191"/>
    </row>
    <row r="64" spans="1:12" ht="20.25" customHeight="1">
      <c r="A64" s="385"/>
      <c r="B64" s="385"/>
      <c r="C64" s="268"/>
      <c r="D64" s="187">
        <v>59</v>
      </c>
      <c r="E64" s="189">
        <v>1</v>
      </c>
      <c r="F64" s="189"/>
      <c r="G64" s="189"/>
      <c r="H64" s="189"/>
      <c r="I64" s="189"/>
      <c r="J64" s="189"/>
      <c r="K64" s="191"/>
      <c r="L64" s="191"/>
    </row>
    <row r="65" spans="1:12">
      <c r="A65" s="386"/>
      <c r="B65" s="387"/>
      <c r="C65" s="395" t="s">
        <v>136</v>
      </c>
      <c r="D65" s="187">
        <v>60</v>
      </c>
      <c r="E65" s="189"/>
      <c r="F65" s="189"/>
      <c r="G65" s="189">
        <v>1</v>
      </c>
      <c r="H65" s="189"/>
      <c r="I65" s="189"/>
      <c r="J65" s="189"/>
      <c r="K65" s="191"/>
      <c r="L65" s="190"/>
    </row>
    <row r="66" spans="1:12">
      <c r="A66" s="386"/>
      <c r="B66" s="387"/>
      <c r="C66" s="398"/>
      <c r="D66" s="187">
        <v>61</v>
      </c>
      <c r="E66" s="189"/>
      <c r="F66" s="189"/>
      <c r="G66" s="189">
        <v>1</v>
      </c>
      <c r="H66" s="189"/>
      <c r="I66" s="189"/>
      <c r="J66" s="189"/>
      <c r="K66" s="191"/>
      <c r="L66" s="190"/>
    </row>
    <row r="67" spans="1:12">
      <c r="A67" s="386"/>
      <c r="B67" s="387"/>
      <c r="C67" s="398"/>
      <c r="D67" s="187">
        <v>62</v>
      </c>
      <c r="E67" s="189"/>
      <c r="F67" s="189"/>
      <c r="G67" s="189">
        <v>1</v>
      </c>
      <c r="H67" s="189"/>
      <c r="I67" s="189"/>
      <c r="J67" s="189"/>
      <c r="K67" s="191"/>
      <c r="L67" s="190"/>
    </row>
    <row r="68" spans="1:12">
      <c r="A68" s="386"/>
      <c r="B68" s="387"/>
      <c r="C68" s="398"/>
      <c r="D68" s="187">
        <v>63</v>
      </c>
      <c r="E68" s="189"/>
      <c r="F68" s="189"/>
      <c r="G68" s="189">
        <v>1</v>
      </c>
      <c r="H68" s="189"/>
      <c r="I68" s="189"/>
      <c r="J68" s="189"/>
      <c r="K68" s="191"/>
      <c r="L68" s="190"/>
    </row>
    <row r="69" spans="1:12">
      <c r="A69" s="386"/>
      <c r="B69" s="387"/>
      <c r="C69" s="306"/>
      <c r="D69" s="187">
        <v>64</v>
      </c>
      <c r="E69" s="189"/>
      <c r="F69" s="189"/>
      <c r="G69" s="189">
        <v>1</v>
      </c>
      <c r="H69" s="189"/>
      <c r="I69" s="189"/>
      <c r="J69" s="189"/>
      <c r="K69" s="191"/>
      <c r="L69" s="190"/>
    </row>
    <row r="70" spans="1:12">
      <c r="A70" s="386"/>
      <c r="B70" s="387"/>
      <c r="C70" s="306"/>
      <c r="D70" s="187">
        <v>65</v>
      </c>
      <c r="E70" s="189"/>
      <c r="F70" s="189"/>
      <c r="G70" s="189">
        <v>1</v>
      </c>
      <c r="H70" s="189"/>
      <c r="I70" s="189"/>
      <c r="J70" s="189"/>
      <c r="K70" s="191"/>
      <c r="L70" s="190"/>
    </row>
    <row r="71" spans="1:12">
      <c r="A71" s="386"/>
      <c r="B71" s="387"/>
      <c r="C71" s="306"/>
      <c r="D71" s="187">
        <v>66</v>
      </c>
      <c r="E71" s="189"/>
      <c r="F71" s="189"/>
      <c r="G71" s="189">
        <v>1</v>
      </c>
      <c r="H71" s="189"/>
      <c r="I71" s="189"/>
      <c r="J71" s="189"/>
      <c r="K71" s="191"/>
      <c r="L71" s="190"/>
    </row>
    <row r="72" spans="1:12">
      <c r="A72" s="386"/>
      <c r="B72" s="387"/>
      <c r="C72" s="306"/>
      <c r="D72" s="187">
        <v>67</v>
      </c>
      <c r="E72" s="189"/>
      <c r="F72" s="189"/>
      <c r="G72" s="189">
        <v>1</v>
      </c>
      <c r="H72" s="189"/>
      <c r="I72" s="189"/>
      <c r="J72" s="189"/>
      <c r="K72" s="191"/>
      <c r="L72" s="190"/>
    </row>
    <row r="73" spans="1:12">
      <c r="A73" s="386"/>
      <c r="B73" s="387"/>
      <c r="C73" s="306"/>
      <c r="D73" s="187">
        <v>68</v>
      </c>
      <c r="E73" s="189"/>
      <c r="F73" s="189"/>
      <c r="G73" s="189">
        <v>1</v>
      </c>
      <c r="H73" s="189"/>
      <c r="I73" s="189"/>
      <c r="J73" s="189"/>
      <c r="K73" s="191"/>
      <c r="L73" s="190"/>
    </row>
    <row r="74" spans="1:12">
      <c r="A74" s="386"/>
      <c r="B74" s="387"/>
      <c r="C74" s="306"/>
      <c r="D74" s="187">
        <v>69</v>
      </c>
      <c r="E74" s="189"/>
      <c r="F74" s="189"/>
      <c r="G74" s="189">
        <v>1</v>
      </c>
      <c r="H74" s="189"/>
      <c r="I74" s="189"/>
      <c r="J74" s="189"/>
      <c r="K74" s="191"/>
      <c r="L74" s="190"/>
    </row>
    <row r="75" spans="1:12">
      <c r="A75" s="386"/>
      <c r="B75" s="387"/>
      <c r="C75" s="268"/>
      <c r="D75" s="187">
        <v>70</v>
      </c>
      <c r="E75" s="189"/>
      <c r="F75" s="189"/>
      <c r="G75" s="189">
        <v>1</v>
      </c>
      <c r="H75" s="189"/>
      <c r="I75" s="189"/>
      <c r="J75" s="189"/>
      <c r="K75" s="191"/>
      <c r="L75" s="190"/>
    </row>
    <row r="76" spans="1:12" ht="60" customHeight="1">
      <c r="A76" s="386"/>
      <c r="B76" s="387"/>
      <c r="C76" s="7" t="s">
        <v>137</v>
      </c>
      <c r="D76" s="187">
        <v>71</v>
      </c>
      <c r="E76" s="189">
        <v>1</v>
      </c>
      <c r="F76" s="189">
        <v>1</v>
      </c>
      <c r="G76" s="189">
        <v>1</v>
      </c>
      <c r="H76" s="189">
        <v>1</v>
      </c>
      <c r="I76" s="189">
        <v>1</v>
      </c>
      <c r="J76" s="189">
        <v>1</v>
      </c>
      <c r="K76" s="191" t="s">
        <v>375</v>
      </c>
      <c r="L76" s="190"/>
    </row>
    <row r="77" spans="1:12" ht="30" customHeight="1">
      <c r="A77" s="375" t="s">
        <v>138</v>
      </c>
      <c r="B77" s="376"/>
      <c r="C77" s="376"/>
      <c r="D77" s="377"/>
      <c r="E77" s="195">
        <f>SUM(E5:E76)</f>
        <v>19</v>
      </c>
      <c r="F77" s="195">
        <f t="shared" ref="F77:J77" si="0">SUM(F5:F76)</f>
        <v>7</v>
      </c>
      <c r="G77" s="195">
        <f t="shared" si="0"/>
        <v>34</v>
      </c>
      <c r="H77" s="195">
        <f t="shared" si="0"/>
        <v>5</v>
      </c>
      <c r="I77" s="195">
        <f t="shared" si="0"/>
        <v>9</v>
      </c>
      <c r="J77" s="27">
        <f t="shared" si="0"/>
        <v>8</v>
      </c>
      <c r="K77" s="182"/>
      <c r="L77" s="27">
        <v>11</v>
      </c>
    </row>
    <row r="78" spans="1:12" ht="30" customHeight="1">
      <c r="A78" s="375" t="s">
        <v>378</v>
      </c>
      <c r="B78" s="376"/>
      <c r="C78" s="376"/>
      <c r="D78" s="377"/>
      <c r="E78" s="374">
        <f>E77+F77+G77+H77+I77+J77</f>
        <v>82</v>
      </c>
      <c r="F78" s="374"/>
      <c r="G78" s="374"/>
      <c r="H78" s="374"/>
      <c r="I78" s="374"/>
      <c r="J78" s="374"/>
      <c r="K78" s="196"/>
      <c r="L78" s="135"/>
    </row>
    <row r="79" spans="1:12" ht="30" customHeight="1">
      <c r="A79" s="375" t="s">
        <v>379</v>
      </c>
      <c r="B79" s="376"/>
      <c r="C79" s="376"/>
      <c r="D79" s="377"/>
      <c r="E79" s="374">
        <f>L77</f>
        <v>11</v>
      </c>
      <c r="F79" s="374"/>
      <c r="G79" s="374"/>
      <c r="H79" s="374"/>
      <c r="I79" s="374"/>
      <c r="J79" s="374"/>
      <c r="K79" s="196"/>
      <c r="L79" s="135"/>
    </row>
    <row r="80" spans="1:12" ht="48" customHeight="1">
      <c r="A80" s="378" t="s">
        <v>380</v>
      </c>
      <c r="B80" s="379"/>
      <c r="C80" s="379"/>
      <c r="D80" s="380"/>
      <c r="E80" s="391">
        <f>E78-E79</f>
        <v>71</v>
      </c>
      <c r="F80" s="391"/>
      <c r="G80" s="391"/>
      <c r="H80" s="391"/>
      <c r="I80" s="391"/>
      <c r="J80" s="391"/>
      <c r="K80" s="373"/>
      <c r="L80" s="373"/>
    </row>
    <row r="83" spans="1:9" ht="73.5" customHeight="1">
      <c r="A83" s="389"/>
      <c r="B83" s="390"/>
      <c r="C83" s="390"/>
      <c r="D83" s="390"/>
      <c r="E83" s="390"/>
      <c r="F83" s="121"/>
      <c r="G83" s="10"/>
      <c r="H83" s="10"/>
      <c r="I83" s="10"/>
    </row>
    <row r="84" spans="1:9" ht="68.45" customHeight="1">
      <c r="A84" s="122" t="s">
        <v>275</v>
      </c>
      <c r="B84" s="122" t="s">
        <v>276</v>
      </c>
      <c r="C84" s="122" t="s">
        <v>292</v>
      </c>
      <c r="D84" s="122" t="s">
        <v>115</v>
      </c>
      <c r="E84" s="122" t="s">
        <v>291</v>
      </c>
      <c r="F84" s="122" t="s">
        <v>192</v>
      </c>
      <c r="G84" s="122"/>
      <c r="H84" s="122" t="s">
        <v>294</v>
      </c>
    </row>
    <row r="85" spans="1:9" ht="74.25" customHeight="1">
      <c r="A85" s="8">
        <v>17</v>
      </c>
      <c r="B85" s="8">
        <v>5</v>
      </c>
      <c r="C85" s="8">
        <v>32</v>
      </c>
      <c r="D85" s="8">
        <v>3</v>
      </c>
      <c r="E85" s="8">
        <v>7</v>
      </c>
      <c r="F85" s="8">
        <v>7</v>
      </c>
      <c r="G85" s="8"/>
      <c r="H85" s="8">
        <f>(A85+B85+C85+D85+E85+F85)</f>
        <v>71</v>
      </c>
    </row>
    <row r="105" spans="1:8" ht="61.15" customHeight="1">
      <c r="A105" s="122" t="s">
        <v>295</v>
      </c>
      <c r="B105" s="122" t="s">
        <v>391</v>
      </c>
      <c r="C105" s="134"/>
      <c r="D105" s="134"/>
      <c r="E105" s="134"/>
      <c r="F105" s="134"/>
      <c r="G105" s="134"/>
      <c r="H105" s="134"/>
    </row>
    <row r="106" spans="1:8" ht="20.25">
      <c r="A106" s="8">
        <v>71</v>
      </c>
      <c r="B106" s="8">
        <v>11</v>
      </c>
      <c r="C106" s="135"/>
      <c r="D106" s="135"/>
      <c r="E106" s="135"/>
      <c r="F106" s="135"/>
      <c r="G106" s="135"/>
      <c r="H106" s="136"/>
    </row>
  </sheetData>
  <mergeCells count="39">
    <mergeCell ref="A44:A76"/>
    <mergeCell ref="B44:B76"/>
    <mergeCell ref="A83:E83"/>
    <mergeCell ref="E80:J80"/>
    <mergeCell ref="D3:D4"/>
    <mergeCell ref="C5:C9"/>
    <mergeCell ref="C10:C14"/>
    <mergeCell ref="C37:C40"/>
    <mergeCell ref="D42:D43"/>
    <mergeCell ref="C44:C64"/>
    <mergeCell ref="C65:C75"/>
    <mergeCell ref="C15:C23"/>
    <mergeCell ref="C25:C31"/>
    <mergeCell ref="A25:A35"/>
    <mergeCell ref="B25:B35"/>
    <mergeCell ref="C32:C35"/>
    <mergeCell ref="L3:L4"/>
    <mergeCell ref="A2:L2"/>
    <mergeCell ref="H42:H43"/>
    <mergeCell ref="I42:I43"/>
    <mergeCell ref="J42:J43"/>
    <mergeCell ref="E42:E43"/>
    <mergeCell ref="F42:F43"/>
    <mergeCell ref="G42:G43"/>
    <mergeCell ref="L42:L43"/>
    <mergeCell ref="A3:C3"/>
    <mergeCell ref="A36:A43"/>
    <mergeCell ref="B36:B43"/>
    <mergeCell ref="A5:A24"/>
    <mergeCell ref="B5:B24"/>
    <mergeCell ref="E3:J3"/>
    <mergeCell ref="K3:K4"/>
    <mergeCell ref="K80:L80"/>
    <mergeCell ref="E78:J78"/>
    <mergeCell ref="E79:J79"/>
    <mergeCell ref="A77:D77"/>
    <mergeCell ref="A78:D78"/>
    <mergeCell ref="A79:D79"/>
    <mergeCell ref="A80:D80"/>
  </mergeCells>
  <pageMargins left="0.7" right="0.7" top="0.75" bottom="0.75" header="0.3" footer="0.3"/>
  <pageSetup paperSize="12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J27"/>
  <sheetViews>
    <sheetView topLeftCell="A19" zoomScale="90" zoomScaleNormal="90" workbookViewId="0">
      <selection activeCell="B42" sqref="B42"/>
    </sheetView>
  </sheetViews>
  <sheetFormatPr baseColWidth="10" defaultColWidth="11.42578125" defaultRowHeight="15"/>
  <cols>
    <col min="1" max="1" width="13.85546875" style="188" customWidth="1"/>
    <col min="2" max="2" width="59.42578125" style="199" customWidth="1"/>
    <col min="3" max="3" width="37.140625" style="193" customWidth="1"/>
    <col min="4" max="16384" width="11.42578125" style="5"/>
  </cols>
  <sheetData>
    <row r="2" spans="1:3" ht="64.900000000000006" customHeight="1">
      <c r="A2" s="382"/>
      <c r="B2" s="382"/>
      <c r="C2" s="382"/>
    </row>
    <row r="3" spans="1:3" ht="43.5" customHeight="1">
      <c r="A3" s="122" t="s">
        <v>383</v>
      </c>
      <c r="B3" s="183" t="s">
        <v>386</v>
      </c>
      <c r="C3" s="183" t="s">
        <v>384</v>
      </c>
    </row>
    <row r="4" spans="1:3" ht="39" customHeight="1">
      <c r="A4" s="186">
        <v>7</v>
      </c>
      <c r="B4" s="197" t="s">
        <v>139</v>
      </c>
      <c r="C4" s="191" t="s">
        <v>373</v>
      </c>
    </row>
    <row r="5" spans="1:3" ht="27" customHeight="1">
      <c r="A5" s="186">
        <v>13</v>
      </c>
      <c r="B5" s="197" t="s">
        <v>353</v>
      </c>
      <c r="C5" s="191" t="s">
        <v>375</v>
      </c>
    </row>
    <row r="6" spans="1:3" ht="51" customHeight="1">
      <c r="A6" s="186">
        <v>15</v>
      </c>
      <c r="B6" s="197" t="s">
        <v>355</v>
      </c>
      <c r="C6" s="191" t="s">
        <v>373</v>
      </c>
    </row>
    <row r="7" spans="1:3" ht="96" customHeight="1">
      <c r="A7" s="186">
        <v>16</v>
      </c>
      <c r="B7" s="197" t="s">
        <v>196</v>
      </c>
      <c r="C7" s="191" t="s">
        <v>373</v>
      </c>
    </row>
    <row r="8" spans="1:3" ht="45">
      <c r="A8" s="186">
        <v>18</v>
      </c>
      <c r="B8" s="197" t="s">
        <v>387</v>
      </c>
      <c r="C8" s="191" t="s">
        <v>373</v>
      </c>
    </row>
    <row r="9" spans="1:3" ht="51" customHeight="1">
      <c r="A9" s="186">
        <v>20</v>
      </c>
      <c r="B9" s="197" t="s">
        <v>315</v>
      </c>
      <c r="C9" s="200" t="s">
        <v>375</v>
      </c>
    </row>
    <row r="10" spans="1:3" ht="27" customHeight="1">
      <c r="A10" s="187">
        <v>39</v>
      </c>
      <c r="B10" s="198" t="s">
        <v>218</v>
      </c>
      <c r="C10" s="200" t="s">
        <v>375</v>
      </c>
    </row>
    <row r="11" spans="1:3" ht="24.75" customHeight="1">
      <c r="A11" s="187">
        <v>42</v>
      </c>
      <c r="B11" s="198" t="s">
        <v>359</v>
      </c>
      <c r="C11" s="200" t="s">
        <v>375</v>
      </c>
    </row>
    <row r="12" spans="1:3" ht="26.25" customHeight="1">
      <c r="A12" s="187">
        <v>43</v>
      </c>
      <c r="B12" s="198" t="s">
        <v>360</v>
      </c>
      <c r="C12" s="200" t="s">
        <v>375</v>
      </c>
    </row>
    <row r="13" spans="1:3" ht="49.5" customHeight="1">
      <c r="A13" s="187">
        <v>44</v>
      </c>
      <c r="B13" s="198" t="s">
        <v>362</v>
      </c>
      <c r="C13" s="200" t="s">
        <v>375</v>
      </c>
    </row>
    <row r="14" spans="1:3" ht="39" customHeight="1">
      <c r="A14" s="187">
        <v>46</v>
      </c>
      <c r="B14" s="198" t="s">
        <v>96</v>
      </c>
      <c r="C14" s="200" t="s">
        <v>375</v>
      </c>
    </row>
    <row r="15" spans="1:3" ht="22.5">
      <c r="A15" s="187">
        <v>48</v>
      </c>
      <c r="B15" s="198" t="s">
        <v>90</v>
      </c>
      <c r="C15" s="200" t="s">
        <v>375</v>
      </c>
    </row>
    <row r="16" spans="1:3" ht="42.75" customHeight="1">
      <c r="A16" s="187">
        <v>49</v>
      </c>
      <c r="B16" s="198" t="s">
        <v>93</v>
      </c>
      <c r="C16" s="200" t="s">
        <v>375</v>
      </c>
    </row>
    <row r="17" spans="1:10" ht="34.5" customHeight="1">
      <c r="A17" s="187">
        <v>52</v>
      </c>
      <c r="B17" s="198" t="s">
        <v>339</v>
      </c>
      <c r="C17" s="200" t="s">
        <v>375</v>
      </c>
    </row>
    <row r="18" spans="1:10" ht="84.75" customHeight="1">
      <c r="A18" s="187">
        <v>71</v>
      </c>
      <c r="B18" s="198" t="s">
        <v>371</v>
      </c>
      <c r="C18" s="200" t="s">
        <v>375</v>
      </c>
    </row>
    <row r="22" spans="1:10" ht="38.25">
      <c r="A22" s="122" t="s">
        <v>383</v>
      </c>
      <c r="B22" s="183" t="s">
        <v>388</v>
      </c>
      <c r="C22" s="183" t="s">
        <v>385</v>
      </c>
    </row>
    <row r="23" spans="1:10" ht="28.5" customHeight="1">
      <c r="A23" s="186">
        <v>10</v>
      </c>
      <c r="B23" s="197" t="s">
        <v>279</v>
      </c>
      <c r="C23" s="191" t="s">
        <v>374</v>
      </c>
    </row>
    <row r="24" spans="1:10" ht="28.5" customHeight="1">
      <c r="A24" s="186">
        <v>19</v>
      </c>
      <c r="B24" s="197" t="s">
        <v>279</v>
      </c>
      <c r="C24" s="191" t="s">
        <v>376</v>
      </c>
    </row>
    <row r="25" spans="1:10" ht="34.5" customHeight="1">
      <c r="A25" s="186">
        <v>52</v>
      </c>
      <c r="B25" s="198" t="s">
        <v>339</v>
      </c>
      <c r="C25" s="191" t="s">
        <v>375</v>
      </c>
    </row>
    <row r="26" spans="1:10" ht="84.75" customHeight="1">
      <c r="A26" s="186">
        <v>71</v>
      </c>
      <c r="B26" s="198" t="s">
        <v>371</v>
      </c>
      <c r="C26" s="191" t="s">
        <v>375</v>
      </c>
    </row>
    <row r="27" spans="1:10" s="6" customFormat="1" ht="61.15" customHeight="1">
      <c r="A27" s="188"/>
      <c r="B27" s="199"/>
      <c r="C27" s="193"/>
      <c r="D27" s="5"/>
      <c r="E27" s="5"/>
      <c r="F27" s="5"/>
      <c r="G27" s="5"/>
      <c r="H27" s="5"/>
      <c r="I27" s="5"/>
      <c r="J27" s="5"/>
    </row>
  </sheetData>
  <mergeCells count="1">
    <mergeCell ref="A2:C2"/>
  </mergeCells>
  <pageMargins left="0.7" right="0.7" top="0.75" bottom="0.75" header="0.3" footer="0.3"/>
  <pageSetup paperSize="12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Instructivo Plan Acción</vt:lpstr>
      <vt:lpstr>PLAN ACCION 2022</vt:lpstr>
      <vt:lpstr>Estadística por dependen</vt:lpstr>
      <vt:lpstr>accion compartidas y transvers</vt:lpstr>
      <vt:lpstr>'PLAN ACCION 2022'!Área_de_impresión</vt:lpstr>
      <vt:lpstr>'PLAN ACCION 2022'!Títulos_a_imprimir</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 EC-04</dc:creator>
  <cp:lastModifiedBy>HUMBERTO  TOBÓN</cp:lastModifiedBy>
  <cp:revision/>
  <cp:lastPrinted>2021-11-18T15:39:00Z</cp:lastPrinted>
  <dcterms:created xsi:type="dcterms:W3CDTF">2021-01-18T18:54:50Z</dcterms:created>
  <dcterms:modified xsi:type="dcterms:W3CDTF">2022-07-11T16:38:43Z</dcterms:modified>
</cp:coreProperties>
</file>