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rap684-my.sharepoint.com/personal/planeacion_ejecafeterorap_gov_co/Documents/Planeacion/RAP 2023/PLAN ACCION ESTRATEGICO E NSTITUCIONAL 2023/"/>
    </mc:Choice>
  </mc:AlternateContent>
  <xr:revisionPtr revIDLastSave="334" documentId="8_{BE2D87A6-74AC-44B3-8A95-FD6A2003156C}" xr6:coauthVersionLast="47" xr6:coauthVersionMax="47" xr10:uidLastSave="{4AAB688C-CB69-4659-9A2D-A2A4A78D01C3}"/>
  <bookViews>
    <workbookView xWindow="-120" yWindow="-120" windowWidth="29040" windowHeight="15720" activeTab="1" xr2:uid="{00000000-000D-0000-FFFF-FFFF00000000}"/>
  </bookViews>
  <sheets>
    <sheet name="Instructivo Plan Acción" sheetId="5" r:id="rId1"/>
    <sheet name="PLAN ACCION 2023" sheetId="7" r:id="rId2"/>
    <sheet name="Estadística por dependen" sheetId="2" r:id="rId3"/>
  </sheets>
  <externalReferences>
    <externalReference r:id="rId4"/>
  </externalReferences>
  <definedNames>
    <definedName name="_xlnm.Print_Area" localSheetId="1">'PLAN ACCION 2023'!$A$1:$AX$83</definedName>
    <definedName name="_xlnm.Print_Titles" localSheetId="1">'PLAN ACCION 2023'!$2:$3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V63" i="7" l="1"/>
  <c r="AV62" i="7"/>
  <c r="AV61" i="7"/>
  <c r="AV60" i="7"/>
  <c r="AV59" i="7"/>
  <c r="AV58" i="7"/>
  <c r="AV57" i="7"/>
  <c r="AV53" i="7"/>
  <c r="AV52" i="7"/>
  <c r="AV47" i="7"/>
  <c r="AV45" i="7"/>
  <c r="AV44" i="7"/>
  <c r="AV43" i="7"/>
  <c r="AV38" i="7"/>
  <c r="AV37" i="7"/>
  <c r="AV36" i="7"/>
  <c r="AV35" i="7"/>
  <c r="AV34" i="7"/>
  <c r="AV33" i="7"/>
  <c r="AV32" i="7"/>
  <c r="AV30" i="7"/>
  <c r="AV29" i="7"/>
  <c r="AV27" i="7"/>
  <c r="AV24" i="7"/>
  <c r="AV22" i="7"/>
  <c r="AV21" i="7"/>
  <c r="AV19" i="7"/>
  <c r="AV18" i="7"/>
  <c r="AV17" i="7"/>
  <c r="AV10" i="7"/>
  <c r="AT34" i="7"/>
  <c r="AS34" i="7"/>
  <c r="AR34" i="7"/>
  <c r="AQ34" i="7"/>
  <c r="AP34" i="7"/>
  <c r="AN34" i="7"/>
  <c r="AM34" i="7"/>
  <c r="AL34" i="7"/>
  <c r="AK34" i="7"/>
  <c r="AJ34" i="7"/>
  <c r="AH34" i="7"/>
  <c r="AG34" i="7"/>
  <c r="AF34" i="7"/>
  <c r="AE34" i="7"/>
  <c r="AD34" i="7"/>
  <c r="AB34" i="7"/>
  <c r="AA34" i="7"/>
  <c r="Z34" i="7"/>
  <c r="Y34" i="7"/>
  <c r="X34" i="7"/>
  <c r="G61" i="2" l="1"/>
  <c r="G67" i="2"/>
  <c r="F67" i="2"/>
  <c r="E67" i="2"/>
  <c r="D67" i="2"/>
  <c r="C67" i="2"/>
  <c r="B67" i="2"/>
  <c r="A67" i="2"/>
  <c r="H67" i="2" l="1"/>
  <c r="F8" i="2"/>
  <c r="F9" i="2" s="1"/>
  <c r="F6" i="2"/>
  <c r="I9" i="7" l="1"/>
  <c r="I10" i="7" s="1"/>
  <c r="I6" i="7"/>
  <c r="AV65" i="7"/>
  <c r="AV64" i="7"/>
  <c r="AV56" i="7"/>
  <c r="AV55" i="7"/>
  <c r="AV54" i="7"/>
  <c r="AV51" i="7"/>
  <c r="AV50" i="7"/>
  <c r="AV49" i="7"/>
  <c r="AV48" i="7"/>
  <c r="AV46" i="7"/>
  <c r="AV42" i="7"/>
  <c r="AV28" i="7"/>
  <c r="AV26" i="7"/>
  <c r="AV20" i="7"/>
  <c r="AV12" i="7"/>
  <c r="AV13" i="7"/>
  <c r="AV14" i="7"/>
  <c r="AV15" i="7"/>
  <c r="AV16" i="7"/>
  <c r="AV6" i="7"/>
  <c r="AV7" i="7"/>
  <c r="AV8" i="7"/>
  <c r="AV9" i="7"/>
  <c r="AV11" i="7"/>
  <c r="AT65" i="7"/>
  <c r="AS65" i="7"/>
  <c r="AR65" i="7"/>
  <c r="AQ65" i="7"/>
  <c r="AP65" i="7"/>
  <c r="AT64" i="7"/>
  <c r="AS64" i="7"/>
  <c r="AR64" i="7"/>
  <c r="AQ64" i="7"/>
  <c r="AP64" i="7"/>
  <c r="AT63" i="7"/>
  <c r="AS63" i="7"/>
  <c r="AR63" i="7"/>
  <c r="AQ63" i="7"/>
  <c r="AP63" i="7"/>
  <c r="AT62" i="7"/>
  <c r="AS62" i="7"/>
  <c r="AR62" i="7"/>
  <c r="AQ62" i="7"/>
  <c r="AP62" i="7"/>
  <c r="AT61" i="7"/>
  <c r="AS61" i="7"/>
  <c r="AR61" i="7"/>
  <c r="AQ61" i="7"/>
  <c r="AP61" i="7"/>
  <c r="AT60" i="7"/>
  <c r="AS60" i="7"/>
  <c r="AR60" i="7"/>
  <c r="AQ60" i="7"/>
  <c r="AP60" i="7"/>
  <c r="AT59" i="7"/>
  <c r="AS59" i="7"/>
  <c r="AR59" i="7"/>
  <c r="AQ59" i="7"/>
  <c r="AP59" i="7"/>
  <c r="AT58" i="7"/>
  <c r="AS58" i="7"/>
  <c r="AR58" i="7"/>
  <c r="AQ58" i="7"/>
  <c r="AP58" i="7"/>
  <c r="AT57" i="7"/>
  <c r="AS57" i="7"/>
  <c r="AR57" i="7"/>
  <c r="AQ57" i="7"/>
  <c r="AP57" i="7"/>
  <c r="AT56" i="7"/>
  <c r="AS56" i="7"/>
  <c r="AR56" i="7"/>
  <c r="AQ56" i="7"/>
  <c r="AP56" i="7"/>
  <c r="AT55" i="7"/>
  <c r="AS55" i="7"/>
  <c r="AR55" i="7"/>
  <c r="AQ55" i="7"/>
  <c r="AP55" i="7"/>
  <c r="AT54" i="7"/>
  <c r="AS54" i="7"/>
  <c r="AR54" i="7"/>
  <c r="AQ54" i="7"/>
  <c r="AP54" i="7"/>
  <c r="AT53" i="7"/>
  <c r="AS53" i="7"/>
  <c r="AR53" i="7"/>
  <c r="AQ53" i="7"/>
  <c r="AP53" i="7"/>
  <c r="AT52" i="7"/>
  <c r="AS52" i="7"/>
  <c r="AR52" i="7"/>
  <c r="AQ52" i="7"/>
  <c r="AP52" i="7"/>
  <c r="AT51" i="7"/>
  <c r="AS51" i="7"/>
  <c r="AR51" i="7"/>
  <c r="AQ51" i="7"/>
  <c r="AP51" i="7"/>
  <c r="AT50" i="7"/>
  <c r="AS50" i="7"/>
  <c r="AR50" i="7"/>
  <c r="AQ50" i="7"/>
  <c r="AP50" i="7"/>
  <c r="AT49" i="7"/>
  <c r="AS49" i="7"/>
  <c r="AR49" i="7"/>
  <c r="AQ49" i="7"/>
  <c r="AP49" i="7"/>
  <c r="AT48" i="7"/>
  <c r="AS48" i="7"/>
  <c r="AR48" i="7"/>
  <c r="AQ48" i="7"/>
  <c r="AP48" i="7"/>
  <c r="AT47" i="7"/>
  <c r="AS47" i="7"/>
  <c r="AR47" i="7"/>
  <c r="AQ47" i="7"/>
  <c r="AP47" i="7"/>
  <c r="AT39" i="7"/>
  <c r="AS39" i="7"/>
  <c r="AR39" i="7"/>
  <c r="AQ39" i="7"/>
  <c r="AP39" i="7"/>
  <c r="AT38" i="7"/>
  <c r="AS38" i="7"/>
  <c r="AR38" i="7"/>
  <c r="AQ38" i="7"/>
  <c r="AP38" i="7"/>
  <c r="AT37" i="7"/>
  <c r="AS37" i="7"/>
  <c r="AR37" i="7"/>
  <c r="AQ37" i="7"/>
  <c r="AP37" i="7"/>
  <c r="AT36" i="7"/>
  <c r="AS36" i="7"/>
  <c r="AR36" i="7"/>
  <c r="AQ36" i="7"/>
  <c r="AP36" i="7"/>
  <c r="AT35" i="7"/>
  <c r="AS35" i="7"/>
  <c r="AR35" i="7"/>
  <c r="AQ35" i="7"/>
  <c r="AP35" i="7"/>
  <c r="AT33" i="7"/>
  <c r="AS33" i="7"/>
  <c r="AR33" i="7"/>
  <c r="AQ33" i="7"/>
  <c r="AP33" i="7"/>
  <c r="AT30" i="7"/>
  <c r="AS30" i="7"/>
  <c r="AR30" i="7"/>
  <c r="AQ30" i="7"/>
  <c r="AP30" i="7"/>
  <c r="AT29" i="7"/>
  <c r="AS29" i="7"/>
  <c r="AR29" i="7"/>
  <c r="AQ29" i="7"/>
  <c r="AP29" i="7"/>
  <c r="AT28" i="7"/>
  <c r="AS28" i="7"/>
  <c r="AR28" i="7"/>
  <c r="AQ28" i="7"/>
  <c r="AP28" i="7"/>
  <c r="AT27" i="7"/>
  <c r="AS27" i="7"/>
  <c r="AR27" i="7"/>
  <c r="AQ27" i="7"/>
  <c r="AP27" i="7"/>
  <c r="AT24" i="7"/>
  <c r="AS24" i="7"/>
  <c r="AR24" i="7"/>
  <c r="AQ24" i="7"/>
  <c r="AP24" i="7"/>
  <c r="AT23" i="7"/>
  <c r="AS23" i="7"/>
  <c r="AR23" i="7"/>
  <c r="AQ23" i="7"/>
  <c r="AP23" i="7"/>
  <c r="AT22" i="7"/>
  <c r="AS22" i="7"/>
  <c r="AR22" i="7"/>
  <c r="AQ22" i="7"/>
  <c r="AP22" i="7"/>
  <c r="AT21" i="7"/>
  <c r="AS21" i="7"/>
  <c r="AR21" i="7"/>
  <c r="AQ21" i="7"/>
  <c r="AP21" i="7"/>
  <c r="AT20" i="7"/>
  <c r="AS20" i="7"/>
  <c r="AR20" i="7"/>
  <c r="AQ20" i="7"/>
  <c r="AP20" i="7"/>
  <c r="AT19" i="7"/>
  <c r="AS19" i="7"/>
  <c r="AR19" i="7"/>
  <c r="AQ19" i="7"/>
  <c r="AP19" i="7"/>
  <c r="AT18" i="7"/>
  <c r="AS18" i="7"/>
  <c r="AR18" i="7"/>
  <c r="AQ18" i="7"/>
  <c r="AP18" i="7"/>
  <c r="AT17" i="7"/>
  <c r="AS17" i="7"/>
  <c r="AR17" i="7"/>
  <c r="AQ17" i="7"/>
  <c r="AP17" i="7"/>
  <c r="AT16" i="7"/>
  <c r="AS16" i="7"/>
  <c r="AR16" i="7"/>
  <c r="AQ16" i="7"/>
  <c r="AP16" i="7"/>
  <c r="AT15" i="7"/>
  <c r="AS15" i="7"/>
  <c r="AR15" i="7"/>
  <c r="AQ15" i="7"/>
  <c r="AP15" i="7"/>
  <c r="AT14" i="7"/>
  <c r="AS14" i="7"/>
  <c r="AR14" i="7"/>
  <c r="AQ14" i="7"/>
  <c r="AP14" i="7"/>
  <c r="AT13" i="7"/>
  <c r="AS13" i="7"/>
  <c r="AR13" i="7"/>
  <c r="AQ13" i="7"/>
  <c r="AP13" i="7"/>
  <c r="AT12" i="7"/>
  <c r="AS12" i="7"/>
  <c r="AR12" i="7"/>
  <c r="AQ12" i="7"/>
  <c r="AP12" i="7"/>
  <c r="AT11" i="7"/>
  <c r="AS11" i="7"/>
  <c r="AR11" i="7"/>
  <c r="AQ11" i="7"/>
  <c r="AP11" i="7"/>
  <c r="AT10" i="7"/>
  <c r="AS10" i="7"/>
  <c r="AR10" i="7"/>
  <c r="AQ10" i="7"/>
  <c r="AP10" i="7"/>
  <c r="AT9" i="7"/>
  <c r="AS9" i="7"/>
  <c r="AR9" i="7"/>
  <c r="AQ9" i="7"/>
  <c r="AP9" i="7"/>
  <c r="AT8" i="7"/>
  <c r="AS8" i="7"/>
  <c r="AR8" i="7"/>
  <c r="AQ8" i="7"/>
  <c r="AP8" i="7"/>
  <c r="AT7" i="7"/>
  <c r="AS7" i="7"/>
  <c r="AR7" i="7"/>
  <c r="AQ7" i="7"/>
  <c r="AP7" i="7"/>
  <c r="AT6" i="7"/>
  <c r="AS6" i="7"/>
  <c r="AR6" i="7"/>
  <c r="AQ6" i="7"/>
  <c r="AP6" i="7"/>
  <c r="AN65" i="7"/>
  <c r="AM65" i="7"/>
  <c r="AL65" i="7"/>
  <c r="AK65" i="7"/>
  <c r="AJ65" i="7"/>
  <c r="AN64" i="7"/>
  <c r="AM64" i="7"/>
  <c r="AL64" i="7"/>
  <c r="AK64" i="7"/>
  <c r="AJ64" i="7"/>
  <c r="AN63" i="7"/>
  <c r="AM63" i="7"/>
  <c r="AL63" i="7"/>
  <c r="AK63" i="7"/>
  <c r="AJ63" i="7"/>
  <c r="AN62" i="7"/>
  <c r="AM62" i="7"/>
  <c r="AL62" i="7"/>
  <c r="AK62" i="7"/>
  <c r="AJ62" i="7"/>
  <c r="AN61" i="7"/>
  <c r="AM61" i="7"/>
  <c r="AL61" i="7"/>
  <c r="AK61" i="7"/>
  <c r="AJ61" i="7"/>
  <c r="AN60" i="7"/>
  <c r="AM60" i="7"/>
  <c r="AL60" i="7"/>
  <c r="AK60" i="7"/>
  <c r="AJ60" i="7"/>
  <c r="AN59" i="7"/>
  <c r="AM59" i="7"/>
  <c r="AL59" i="7"/>
  <c r="AK59" i="7"/>
  <c r="AJ59" i="7"/>
  <c r="AN58" i="7"/>
  <c r="AM58" i="7"/>
  <c r="AL58" i="7"/>
  <c r="AK58" i="7"/>
  <c r="AJ58" i="7"/>
  <c r="AN57" i="7"/>
  <c r="AM57" i="7"/>
  <c r="AL57" i="7"/>
  <c r="AK57" i="7"/>
  <c r="AJ57" i="7"/>
  <c r="AN56" i="7"/>
  <c r="AM56" i="7"/>
  <c r="AL56" i="7"/>
  <c r="AK56" i="7"/>
  <c r="AJ56" i="7"/>
  <c r="AN55" i="7"/>
  <c r="AM55" i="7"/>
  <c r="AL55" i="7"/>
  <c r="AK55" i="7"/>
  <c r="AJ55" i="7"/>
  <c r="AN54" i="7"/>
  <c r="AM54" i="7"/>
  <c r="AL54" i="7"/>
  <c r="AK54" i="7"/>
  <c r="AJ54" i="7"/>
  <c r="AN53" i="7"/>
  <c r="AM53" i="7"/>
  <c r="AL53" i="7"/>
  <c r="AK53" i="7"/>
  <c r="AJ53" i="7"/>
  <c r="AN52" i="7"/>
  <c r="AM52" i="7"/>
  <c r="AL52" i="7"/>
  <c r="AK52" i="7"/>
  <c r="AJ52" i="7"/>
  <c r="AN51" i="7"/>
  <c r="AM51" i="7"/>
  <c r="AL51" i="7"/>
  <c r="AK51" i="7"/>
  <c r="AJ51" i="7"/>
  <c r="AN50" i="7"/>
  <c r="AM50" i="7"/>
  <c r="AL50" i="7"/>
  <c r="AK50" i="7"/>
  <c r="AJ50" i="7"/>
  <c r="AN49" i="7"/>
  <c r="AM49" i="7"/>
  <c r="AL49" i="7"/>
  <c r="AK49" i="7"/>
  <c r="AJ49" i="7"/>
  <c r="AN48" i="7"/>
  <c r="AM48" i="7"/>
  <c r="AL48" i="7"/>
  <c r="AK48" i="7"/>
  <c r="AJ48" i="7"/>
  <c r="AN47" i="7"/>
  <c r="AM47" i="7"/>
  <c r="AL47" i="7"/>
  <c r="AK47" i="7"/>
  <c r="AJ47" i="7"/>
  <c r="AN39" i="7"/>
  <c r="AM39" i="7"/>
  <c r="AL39" i="7"/>
  <c r="AK39" i="7"/>
  <c r="AJ39" i="7"/>
  <c r="AN38" i="7"/>
  <c r="AM38" i="7"/>
  <c r="AL38" i="7"/>
  <c r="AK38" i="7"/>
  <c r="AJ38" i="7"/>
  <c r="AN37" i="7"/>
  <c r="AM37" i="7"/>
  <c r="AL37" i="7"/>
  <c r="AK37" i="7"/>
  <c r="AJ37" i="7"/>
  <c r="AN36" i="7"/>
  <c r="AM36" i="7"/>
  <c r="AL36" i="7"/>
  <c r="AK36" i="7"/>
  <c r="AJ36" i="7"/>
  <c r="AN35" i="7"/>
  <c r="AM35" i="7"/>
  <c r="AL35" i="7"/>
  <c r="AK35" i="7"/>
  <c r="AJ35" i="7"/>
  <c r="AN33" i="7"/>
  <c r="AM33" i="7"/>
  <c r="AL33" i="7"/>
  <c r="AK33" i="7"/>
  <c r="AJ33" i="7"/>
  <c r="AN32" i="7"/>
  <c r="AM32" i="7"/>
  <c r="AL32" i="7"/>
  <c r="AK32" i="7"/>
  <c r="AJ32" i="7"/>
  <c r="AN30" i="7"/>
  <c r="AM30" i="7"/>
  <c r="AL30" i="7"/>
  <c r="AK30" i="7"/>
  <c r="AJ30" i="7"/>
  <c r="AN29" i="7"/>
  <c r="AM29" i="7"/>
  <c r="AL29" i="7"/>
  <c r="AK29" i="7"/>
  <c r="AJ29" i="7"/>
  <c r="AN28" i="7"/>
  <c r="AM28" i="7"/>
  <c r="AL28" i="7"/>
  <c r="AK28" i="7"/>
  <c r="AJ28" i="7"/>
  <c r="AN27" i="7"/>
  <c r="AM27" i="7"/>
  <c r="AL27" i="7"/>
  <c r="AK27" i="7"/>
  <c r="AJ27" i="7"/>
  <c r="AN26" i="7"/>
  <c r="AM26" i="7"/>
  <c r="AL26" i="7"/>
  <c r="AK26" i="7"/>
  <c r="AJ26" i="7"/>
  <c r="AN24" i="7"/>
  <c r="AM24" i="7"/>
  <c r="AL24" i="7"/>
  <c r="AK24" i="7"/>
  <c r="AJ24" i="7"/>
  <c r="AN23" i="7"/>
  <c r="AM23" i="7"/>
  <c r="AL23" i="7"/>
  <c r="AK23" i="7"/>
  <c r="AJ23" i="7"/>
  <c r="AN22" i="7"/>
  <c r="AM22" i="7"/>
  <c r="AL22" i="7"/>
  <c r="AK22" i="7"/>
  <c r="AJ22" i="7"/>
  <c r="AN21" i="7"/>
  <c r="AM21" i="7"/>
  <c r="AL21" i="7"/>
  <c r="AK21" i="7"/>
  <c r="AJ21" i="7"/>
  <c r="AN20" i="7"/>
  <c r="AM20" i="7"/>
  <c r="AL20" i="7"/>
  <c r="AK20" i="7"/>
  <c r="AJ20" i="7"/>
  <c r="AN19" i="7"/>
  <c r="AM19" i="7"/>
  <c r="AL19" i="7"/>
  <c r="AK19" i="7"/>
  <c r="AJ19" i="7"/>
  <c r="AN18" i="7"/>
  <c r="AM18" i="7"/>
  <c r="AL18" i="7"/>
  <c r="AK18" i="7"/>
  <c r="AJ18" i="7"/>
  <c r="AN17" i="7"/>
  <c r="AM17" i="7"/>
  <c r="AL17" i="7"/>
  <c r="AK17" i="7"/>
  <c r="AJ17" i="7"/>
  <c r="AN16" i="7"/>
  <c r="AM16" i="7"/>
  <c r="AL16" i="7"/>
  <c r="AK16" i="7"/>
  <c r="AJ16" i="7"/>
  <c r="AN15" i="7"/>
  <c r="AM15" i="7"/>
  <c r="AL15" i="7"/>
  <c r="AK15" i="7"/>
  <c r="AJ15" i="7"/>
  <c r="AN14" i="7"/>
  <c r="AM14" i="7"/>
  <c r="AL14" i="7"/>
  <c r="AK14" i="7"/>
  <c r="AJ14" i="7"/>
  <c r="AN13" i="7"/>
  <c r="AM13" i="7"/>
  <c r="AL13" i="7"/>
  <c r="AK13" i="7"/>
  <c r="AJ13" i="7"/>
  <c r="AN12" i="7"/>
  <c r="AM12" i="7"/>
  <c r="AL12" i="7"/>
  <c r="AK12" i="7"/>
  <c r="AJ12" i="7"/>
  <c r="AN11" i="7"/>
  <c r="AM11" i="7"/>
  <c r="AL11" i="7"/>
  <c r="AK11" i="7"/>
  <c r="AJ11" i="7"/>
  <c r="AN10" i="7"/>
  <c r="AM10" i="7"/>
  <c r="AL10" i="7"/>
  <c r="AK10" i="7"/>
  <c r="AJ10" i="7"/>
  <c r="AN9" i="7"/>
  <c r="AM9" i="7"/>
  <c r="AL9" i="7"/>
  <c r="AK9" i="7"/>
  <c r="AJ9" i="7"/>
  <c r="AN8" i="7"/>
  <c r="AM8" i="7"/>
  <c r="AL8" i="7"/>
  <c r="AK8" i="7"/>
  <c r="AJ8" i="7"/>
  <c r="AN7" i="7"/>
  <c r="AM7" i="7"/>
  <c r="AL7" i="7"/>
  <c r="AK7" i="7"/>
  <c r="AJ7" i="7"/>
  <c r="AN6" i="7"/>
  <c r="AM6" i="7"/>
  <c r="AL6" i="7"/>
  <c r="AK6" i="7"/>
  <c r="AJ6" i="7"/>
  <c r="AH65" i="7"/>
  <c r="AG65" i="7"/>
  <c r="AF65" i="7"/>
  <c r="AE65" i="7"/>
  <c r="AD65" i="7"/>
  <c r="AH64" i="7"/>
  <c r="AG64" i="7"/>
  <c r="AF64" i="7"/>
  <c r="AE64" i="7"/>
  <c r="AD64" i="7"/>
  <c r="AH63" i="7"/>
  <c r="AG63" i="7"/>
  <c r="AF63" i="7"/>
  <c r="AE63" i="7"/>
  <c r="AD63" i="7"/>
  <c r="AH62" i="7"/>
  <c r="AG62" i="7"/>
  <c r="AF62" i="7"/>
  <c r="AE62" i="7"/>
  <c r="AD62" i="7"/>
  <c r="AH61" i="7"/>
  <c r="AG61" i="7"/>
  <c r="AF61" i="7"/>
  <c r="AE61" i="7"/>
  <c r="AD61" i="7"/>
  <c r="AH60" i="7"/>
  <c r="AG60" i="7"/>
  <c r="AF60" i="7"/>
  <c r="AE60" i="7"/>
  <c r="AD60" i="7"/>
  <c r="AH59" i="7"/>
  <c r="AG59" i="7"/>
  <c r="AF59" i="7"/>
  <c r="AE59" i="7"/>
  <c r="AD59" i="7"/>
  <c r="AH58" i="7"/>
  <c r="AG58" i="7"/>
  <c r="AF58" i="7"/>
  <c r="AE58" i="7"/>
  <c r="AD58" i="7"/>
  <c r="AH57" i="7"/>
  <c r="AG57" i="7"/>
  <c r="AF57" i="7"/>
  <c r="AE57" i="7"/>
  <c r="AD57" i="7"/>
  <c r="AH56" i="7"/>
  <c r="AG56" i="7"/>
  <c r="AF56" i="7"/>
  <c r="AE56" i="7"/>
  <c r="AD56" i="7"/>
  <c r="AH55" i="7"/>
  <c r="AG55" i="7"/>
  <c r="AF55" i="7"/>
  <c r="AE55" i="7"/>
  <c r="AD55" i="7"/>
  <c r="AH54" i="7"/>
  <c r="AG54" i="7"/>
  <c r="AF54" i="7"/>
  <c r="AE54" i="7"/>
  <c r="AD54" i="7"/>
  <c r="AH53" i="7"/>
  <c r="AG53" i="7"/>
  <c r="AF53" i="7"/>
  <c r="AE53" i="7"/>
  <c r="AD53" i="7"/>
  <c r="AH52" i="7"/>
  <c r="AG52" i="7"/>
  <c r="AF52" i="7"/>
  <c r="AE52" i="7"/>
  <c r="AD52" i="7"/>
  <c r="AH48" i="7"/>
  <c r="AG48" i="7"/>
  <c r="AF48" i="7"/>
  <c r="AE48" i="7"/>
  <c r="AD48" i="7"/>
  <c r="AH47" i="7"/>
  <c r="AG47" i="7"/>
  <c r="AF47" i="7"/>
  <c r="AE47" i="7"/>
  <c r="AD47" i="7"/>
  <c r="AH39" i="7"/>
  <c r="AG39" i="7"/>
  <c r="AF39" i="7"/>
  <c r="AE39" i="7"/>
  <c r="AD39" i="7"/>
  <c r="AH38" i="7"/>
  <c r="AG38" i="7"/>
  <c r="AF38" i="7"/>
  <c r="AE38" i="7"/>
  <c r="AD38" i="7"/>
  <c r="AH37" i="7"/>
  <c r="AG37" i="7"/>
  <c r="AF37" i="7"/>
  <c r="AE37" i="7"/>
  <c r="AD37" i="7"/>
  <c r="AH36" i="7"/>
  <c r="AG36" i="7"/>
  <c r="AF36" i="7"/>
  <c r="AE36" i="7"/>
  <c r="AD36" i="7"/>
  <c r="AH35" i="7"/>
  <c r="AG35" i="7"/>
  <c r="AF35" i="7"/>
  <c r="AE35" i="7"/>
  <c r="AD35" i="7"/>
  <c r="AH33" i="7"/>
  <c r="AG33" i="7"/>
  <c r="AF33" i="7"/>
  <c r="AE33" i="7"/>
  <c r="AD33" i="7"/>
  <c r="AH30" i="7"/>
  <c r="AG30" i="7"/>
  <c r="AF30" i="7"/>
  <c r="AE30" i="7"/>
  <c r="AD30" i="7"/>
  <c r="AH29" i="7"/>
  <c r="AG29" i="7"/>
  <c r="AF29" i="7"/>
  <c r="AE29" i="7"/>
  <c r="AD29" i="7"/>
  <c r="AH28" i="7"/>
  <c r="AG28" i="7"/>
  <c r="AF28" i="7"/>
  <c r="AE28" i="7"/>
  <c r="AD28" i="7"/>
  <c r="AH27" i="7"/>
  <c r="AG27" i="7"/>
  <c r="AF27" i="7"/>
  <c r="AE27" i="7"/>
  <c r="AD27" i="7"/>
  <c r="AH24" i="7"/>
  <c r="AG24" i="7"/>
  <c r="AF24" i="7"/>
  <c r="AE24" i="7"/>
  <c r="AD24" i="7"/>
  <c r="AH23" i="7"/>
  <c r="AG23" i="7"/>
  <c r="AF23" i="7"/>
  <c r="AE23" i="7"/>
  <c r="AD23" i="7"/>
  <c r="AH22" i="7"/>
  <c r="AG22" i="7"/>
  <c r="AF22" i="7"/>
  <c r="AE22" i="7"/>
  <c r="AD22" i="7"/>
  <c r="AH21" i="7"/>
  <c r="AG21" i="7"/>
  <c r="AF21" i="7"/>
  <c r="AE21" i="7"/>
  <c r="AD21" i="7"/>
  <c r="AH20" i="7"/>
  <c r="AG20" i="7"/>
  <c r="AF20" i="7"/>
  <c r="AE20" i="7"/>
  <c r="AD20" i="7"/>
  <c r="AH19" i="7"/>
  <c r="AG19" i="7"/>
  <c r="AF19" i="7"/>
  <c r="AE19" i="7"/>
  <c r="AD19" i="7"/>
  <c r="AH18" i="7"/>
  <c r="AG18" i="7"/>
  <c r="AF18" i="7"/>
  <c r="AE18" i="7"/>
  <c r="AD18" i="7"/>
  <c r="AH17" i="7"/>
  <c r="AG17" i="7"/>
  <c r="AF17" i="7"/>
  <c r="AE17" i="7"/>
  <c r="AD17" i="7"/>
  <c r="AH16" i="7"/>
  <c r="AG16" i="7"/>
  <c r="AF16" i="7"/>
  <c r="AE16" i="7"/>
  <c r="AD16" i="7"/>
  <c r="AH15" i="7"/>
  <c r="AG15" i="7"/>
  <c r="AF15" i="7"/>
  <c r="AE15" i="7"/>
  <c r="AD15" i="7"/>
  <c r="AH14" i="7"/>
  <c r="AG14" i="7"/>
  <c r="AF14" i="7"/>
  <c r="AE14" i="7"/>
  <c r="AD14" i="7"/>
  <c r="AH13" i="7"/>
  <c r="AG13" i="7"/>
  <c r="AF13" i="7"/>
  <c r="AE13" i="7"/>
  <c r="AD13" i="7"/>
  <c r="AH12" i="7"/>
  <c r="AG12" i="7"/>
  <c r="AF12" i="7"/>
  <c r="AE12" i="7"/>
  <c r="AD12" i="7"/>
  <c r="AH11" i="7"/>
  <c r="AG11" i="7"/>
  <c r="AF11" i="7"/>
  <c r="AE11" i="7"/>
  <c r="AD11" i="7"/>
  <c r="AH10" i="7"/>
  <c r="AG10" i="7"/>
  <c r="AF10" i="7"/>
  <c r="AE10" i="7"/>
  <c r="AD10" i="7"/>
  <c r="AH9" i="7"/>
  <c r="AG9" i="7"/>
  <c r="AF9" i="7"/>
  <c r="AE9" i="7"/>
  <c r="AD9" i="7"/>
  <c r="AH8" i="7"/>
  <c r="AG8" i="7"/>
  <c r="AF8" i="7"/>
  <c r="AE8" i="7"/>
  <c r="AD8" i="7"/>
  <c r="AH7" i="7"/>
  <c r="AG7" i="7"/>
  <c r="AF7" i="7"/>
  <c r="AE7" i="7"/>
  <c r="AD7" i="7"/>
  <c r="AH6" i="7"/>
  <c r="AG6" i="7"/>
  <c r="AF6" i="7"/>
  <c r="AE6" i="7"/>
  <c r="AD6" i="7"/>
  <c r="AB65" i="7"/>
  <c r="AA65" i="7"/>
  <c r="Z65" i="7"/>
  <c r="Y65" i="7"/>
  <c r="X65" i="7"/>
  <c r="AB64" i="7"/>
  <c r="AA64" i="7"/>
  <c r="Z64" i="7"/>
  <c r="Y64" i="7"/>
  <c r="X64" i="7"/>
  <c r="AB63" i="7"/>
  <c r="AA63" i="7"/>
  <c r="Z63" i="7"/>
  <c r="Y63" i="7"/>
  <c r="X63" i="7"/>
  <c r="AB62" i="7"/>
  <c r="AA62" i="7"/>
  <c r="Z62" i="7"/>
  <c r="Y62" i="7"/>
  <c r="X62" i="7"/>
  <c r="AB61" i="7"/>
  <c r="AA61" i="7"/>
  <c r="Z61" i="7"/>
  <c r="Y61" i="7"/>
  <c r="X61" i="7"/>
  <c r="AB60" i="7"/>
  <c r="AA60" i="7"/>
  <c r="Z60" i="7"/>
  <c r="Y60" i="7"/>
  <c r="X60" i="7"/>
  <c r="AB59" i="7"/>
  <c r="AA59" i="7"/>
  <c r="Z59" i="7"/>
  <c r="Y59" i="7"/>
  <c r="X59" i="7"/>
  <c r="AB58" i="7"/>
  <c r="AA58" i="7"/>
  <c r="Z58" i="7"/>
  <c r="Y58" i="7"/>
  <c r="X58" i="7"/>
  <c r="AB57" i="7"/>
  <c r="AA57" i="7"/>
  <c r="Z57" i="7"/>
  <c r="Y57" i="7"/>
  <c r="X57" i="7"/>
  <c r="AB56" i="7"/>
  <c r="AA56" i="7"/>
  <c r="Z56" i="7"/>
  <c r="Y56" i="7"/>
  <c r="X56" i="7"/>
  <c r="AB55" i="7"/>
  <c r="AA55" i="7"/>
  <c r="Z55" i="7"/>
  <c r="Y55" i="7"/>
  <c r="X55" i="7"/>
  <c r="AB54" i="7"/>
  <c r="AA54" i="7"/>
  <c r="Z54" i="7"/>
  <c r="Y54" i="7"/>
  <c r="X54" i="7"/>
  <c r="AB53" i="7"/>
  <c r="AA53" i="7"/>
  <c r="Z53" i="7"/>
  <c r="Y53" i="7"/>
  <c r="X53" i="7"/>
  <c r="AB52" i="7"/>
  <c r="AA52" i="7"/>
  <c r="Z52" i="7"/>
  <c r="Y52" i="7"/>
  <c r="X52" i="7"/>
  <c r="AB51" i="7"/>
  <c r="AA51" i="7"/>
  <c r="Z51" i="7"/>
  <c r="Y51" i="7"/>
  <c r="X51" i="7"/>
  <c r="AB50" i="7"/>
  <c r="AA50" i="7"/>
  <c r="Z50" i="7"/>
  <c r="Y50" i="7"/>
  <c r="X50" i="7"/>
  <c r="AB49" i="7"/>
  <c r="AA49" i="7"/>
  <c r="Z49" i="7"/>
  <c r="Y49" i="7"/>
  <c r="X49" i="7"/>
  <c r="AB48" i="7"/>
  <c r="AA48" i="7"/>
  <c r="Z48" i="7"/>
  <c r="Y48" i="7"/>
  <c r="X48" i="7"/>
  <c r="AB47" i="7"/>
  <c r="AA47" i="7"/>
  <c r="Z47" i="7"/>
  <c r="Y47" i="7"/>
  <c r="X47" i="7"/>
  <c r="AB46" i="7"/>
  <c r="AA46" i="7"/>
  <c r="Z46" i="7"/>
  <c r="Y46" i="7"/>
  <c r="X46" i="7"/>
  <c r="AB45" i="7"/>
  <c r="AA45" i="7"/>
  <c r="Z45" i="7"/>
  <c r="Y45" i="7"/>
  <c r="X45" i="7"/>
  <c r="AB44" i="7"/>
  <c r="AA44" i="7"/>
  <c r="Z44" i="7"/>
  <c r="Y44" i="7"/>
  <c r="X44" i="7"/>
  <c r="AB43" i="7"/>
  <c r="AA43" i="7"/>
  <c r="Z43" i="7"/>
  <c r="Y43" i="7"/>
  <c r="X43" i="7"/>
  <c r="AB42" i="7"/>
  <c r="AA42" i="7"/>
  <c r="Z42" i="7"/>
  <c r="Y42" i="7"/>
  <c r="X42" i="7"/>
  <c r="AB39" i="7"/>
  <c r="AA39" i="7"/>
  <c r="Z39" i="7"/>
  <c r="Y39" i="7"/>
  <c r="X39" i="7"/>
  <c r="AB38" i="7"/>
  <c r="AA38" i="7"/>
  <c r="Z38" i="7"/>
  <c r="Y38" i="7"/>
  <c r="X38" i="7"/>
  <c r="AB37" i="7"/>
  <c r="AA37" i="7"/>
  <c r="Z37" i="7"/>
  <c r="Y37" i="7"/>
  <c r="X37" i="7"/>
  <c r="AB36" i="7"/>
  <c r="AA36" i="7"/>
  <c r="Z36" i="7"/>
  <c r="Y36" i="7"/>
  <c r="X36" i="7"/>
  <c r="AB35" i="7"/>
  <c r="AA35" i="7"/>
  <c r="Z35" i="7"/>
  <c r="Y35" i="7"/>
  <c r="X35" i="7"/>
  <c r="AB33" i="7"/>
  <c r="AA33" i="7"/>
  <c r="Z33" i="7"/>
  <c r="Y33" i="7"/>
  <c r="X33" i="7"/>
  <c r="AB32" i="7"/>
  <c r="AA32" i="7"/>
  <c r="Z32" i="7"/>
  <c r="Y32" i="7"/>
  <c r="X32" i="7"/>
  <c r="AB30" i="7"/>
  <c r="AA30" i="7"/>
  <c r="Z30" i="7"/>
  <c r="Y30" i="7"/>
  <c r="X30" i="7"/>
  <c r="AB29" i="7"/>
  <c r="AA29" i="7"/>
  <c r="Z29" i="7"/>
  <c r="Y29" i="7"/>
  <c r="X29" i="7"/>
  <c r="AB28" i="7"/>
  <c r="AA28" i="7"/>
  <c r="Z28" i="7"/>
  <c r="Y28" i="7"/>
  <c r="X28" i="7"/>
  <c r="AB27" i="7"/>
  <c r="AA27" i="7"/>
  <c r="Z27" i="7"/>
  <c r="Y27" i="7"/>
  <c r="X27" i="7"/>
  <c r="AB26" i="7"/>
  <c r="AA26" i="7"/>
  <c r="Z26" i="7"/>
  <c r="Y26" i="7"/>
  <c r="X26" i="7"/>
  <c r="AB24" i="7"/>
  <c r="AA24" i="7"/>
  <c r="Z24" i="7"/>
  <c r="Y24" i="7"/>
  <c r="X24" i="7"/>
  <c r="AB23" i="7"/>
  <c r="AA23" i="7"/>
  <c r="Z23" i="7"/>
  <c r="Y23" i="7"/>
  <c r="X23" i="7"/>
  <c r="AB22" i="7"/>
  <c r="AA22" i="7"/>
  <c r="Z22" i="7"/>
  <c r="X22" i="7"/>
  <c r="AB21" i="7"/>
  <c r="AA21" i="7"/>
  <c r="Z21" i="7"/>
  <c r="Y21" i="7"/>
  <c r="X21" i="7"/>
  <c r="AB20" i="7"/>
  <c r="AA20" i="7"/>
  <c r="Z20" i="7"/>
  <c r="Y20" i="7"/>
  <c r="X20" i="7"/>
  <c r="AB19" i="7"/>
  <c r="AA19" i="7"/>
  <c r="Z19" i="7"/>
  <c r="Y19" i="7"/>
  <c r="X19" i="7"/>
  <c r="AB18" i="7"/>
  <c r="AA18" i="7"/>
  <c r="Z18" i="7"/>
  <c r="Y18" i="7"/>
  <c r="X18" i="7"/>
  <c r="AB17" i="7"/>
  <c r="AA17" i="7"/>
  <c r="Z17" i="7"/>
  <c r="Y17" i="7"/>
  <c r="X17" i="7"/>
  <c r="AB16" i="7"/>
  <c r="AA16" i="7"/>
  <c r="Z16" i="7"/>
  <c r="Y16" i="7"/>
  <c r="X16" i="7"/>
  <c r="AB15" i="7"/>
  <c r="AA15" i="7"/>
  <c r="Z15" i="7"/>
  <c r="Y15" i="7"/>
  <c r="X15" i="7"/>
  <c r="AB14" i="7"/>
  <c r="AA14" i="7"/>
  <c r="Z14" i="7"/>
  <c r="Y14" i="7"/>
  <c r="X14" i="7"/>
  <c r="AB13" i="7"/>
  <c r="AA13" i="7"/>
  <c r="Z13" i="7"/>
  <c r="Y13" i="7"/>
  <c r="X13" i="7"/>
  <c r="AB12" i="7"/>
  <c r="AA12" i="7"/>
  <c r="Z12" i="7"/>
  <c r="Y12" i="7"/>
  <c r="X12" i="7"/>
  <c r="AB11" i="7"/>
  <c r="AA11" i="7"/>
  <c r="Z11" i="7"/>
  <c r="Y11" i="7"/>
  <c r="X11" i="7"/>
  <c r="AB10" i="7"/>
  <c r="AA10" i="7"/>
  <c r="Z10" i="7"/>
  <c r="Y10" i="7"/>
  <c r="X10" i="7"/>
  <c r="AB9" i="7"/>
  <c r="AA9" i="7"/>
  <c r="Z9" i="7"/>
  <c r="X9" i="7"/>
  <c r="AB8" i="7"/>
  <c r="AA8" i="7"/>
  <c r="Z8" i="7"/>
  <c r="Y8" i="7"/>
  <c r="X8" i="7"/>
  <c r="AB7" i="7"/>
  <c r="AA7" i="7"/>
  <c r="Z7" i="7"/>
  <c r="Y7" i="7"/>
  <c r="X7" i="7"/>
  <c r="AB6" i="7"/>
  <c r="AA6" i="7"/>
  <c r="Z6" i="7"/>
  <c r="Y6" i="7"/>
  <c r="X6" i="7"/>
  <c r="AD49" i="7" l="1"/>
  <c r="AE49" i="7"/>
  <c r="AF49" i="7"/>
  <c r="AG49" i="7"/>
  <c r="AH49" i="7"/>
  <c r="AD50" i="7"/>
  <c r="AE50" i="7"/>
  <c r="AF50" i="7"/>
  <c r="AG50" i="7"/>
  <c r="AH50" i="7"/>
  <c r="AD51" i="7"/>
  <c r="AE51" i="7"/>
  <c r="AF51" i="7"/>
  <c r="AG51" i="7"/>
  <c r="AH51" i="7"/>
  <c r="AT46" i="7" l="1"/>
  <c r="AS46" i="7"/>
  <c r="AR46" i="7"/>
  <c r="AQ46" i="7"/>
  <c r="AP46" i="7"/>
  <c r="AN46" i="7"/>
  <c r="AM46" i="7"/>
  <c r="AL46" i="7"/>
  <c r="AK46" i="7"/>
  <c r="AJ46" i="7"/>
  <c r="AH46" i="7"/>
  <c r="AG46" i="7"/>
  <c r="AF46" i="7"/>
  <c r="AE46" i="7"/>
  <c r="AD46" i="7"/>
  <c r="AT45" i="7"/>
  <c r="AS45" i="7"/>
  <c r="AR45" i="7"/>
  <c r="AQ45" i="7"/>
  <c r="AP45" i="7"/>
  <c r="AN45" i="7"/>
  <c r="AM45" i="7"/>
  <c r="AL45" i="7"/>
  <c r="AK45" i="7"/>
  <c r="AJ45" i="7"/>
  <c r="AH45" i="7"/>
  <c r="AG45" i="7"/>
  <c r="AF45" i="7"/>
  <c r="AE45" i="7"/>
  <c r="AD45" i="7"/>
  <c r="AT44" i="7"/>
  <c r="AS44" i="7"/>
  <c r="AR44" i="7"/>
  <c r="AQ44" i="7"/>
  <c r="AP44" i="7"/>
  <c r="AN44" i="7"/>
  <c r="AM44" i="7"/>
  <c r="AL44" i="7"/>
  <c r="AK44" i="7"/>
  <c r="AJ44" i="7"/>
  <c r="AH44" i="7"/>
  <c r="AG44" i="7"/>
  <c r="AF44" i="7"/>
  <c r="AE44" i="7"/>
  <c r="AD44" i="7"/>
  <c r="AT43" i="7"/>
  <c r="AS43" i="7"/>
  <c r="AR43" i="7"/>
  <c r="AQ43" i="7"/>
  <c r="AP43" i="7"/>
  <c r="AN43" i="7"/>
  <c r="AM43" i="7"/>
  <c r="AL43" i="7"/>
  <c r="AK43" i="7"/>
  <c r="AJ43" i="7"/>
  <c r="AH43" i="7"/>
  <c r="AG43" i="7"/>
  <c r="AF43" i="7"/>
  <c r="AE43" i="7"/>
  <c r="AD43" i="7"/>
  <c r="AT42" i="7"/>
  <c r="AS42" i="7"/>
  <c r="AR42" i="7"/>
  <c r="AQ42" i="7"/>
  <c r="AP42" i="7"/>
  <c r="AN42" i="7"/>
  <c r="AM42" i="7"/>
  <c r="AL42" i="7"/>
  <c r="AK42" i="7"/>
  <c r="AJ42" i="7"/>
  <c r="AH42" i="7"/>
  <c r="AG42" i="7"/>
  <c r="AF42" i="7"/>
  <c r="AE42" i="7"/>
  <c r="AD42" i="7"/>
  <c r="AV39" i="7"/>
  <c r="AT32" i="7"/>
  <c r="AS32" i="7"/>
  <c r="AR32" i="7"/>
  <c r="AQ32" i="7"/>
  <c r="AP32" i="7"/>
  <c r="AH32" i="7"/>
  <c r="AG32" i="7"/>
  <c r="AF32" i="7"/>
  <c r="AE32" i="7"/>
  <c r="AD32" i="7"/>
  <c r="AT26" i="7"/>
  <c r="AS26" i="7"/>
  <c r="AR26" i="7"/>
  <c r="AQ26" i="7"/>
  <c r="AP26" i="7"/>
  <c r="AH26" i="7"/>
  <c r="AG26" i="7"/>
  <c r="AF26" i="7"/>
  <c r="AE26" i="7"/>
  <c r="AD26" i="7"/>
  <c r="AV23" i="7"/>
  <c r="AV5" i="7"/>
  <c r="AT5" i="7"/>
  <c r="AS5" i="7"/>
  <c r="AR5" i="7"/>
  <c r="AQ5" i="7"/>
  <c r="AP5" i="7"/>
  <c r="AN5" i="7"/>
  <c r="AM5" i="7"/>
  <c r="AL5" i="7"/>
  <c r="AK5" i="7"/>
  <c r="AJ5" i="7"/>
  <c r="AH5" i="7"/>
  <c r="AG5" i="7"/>
  <c r="AF5" i="7"/>
  <c r="AE5" i="7"/>
  <c r="AD5" i="7"/>
  <c r="AB5" i="7"/>
  <c r="AA5" i="7"/>
  <c r="Z5" i="7"/>
  <c r="Y5" i="7"/>
  <c r="X5" i="7"/>
  <c r="AC67" i="7" l="1"/>
  <c r="Y66" i="7"/>
  <c r="Z66" i="7"/>
  <c r="AA66" i="7"/>
  <c r="X66" i="7"/>
  <c r="AB66" i="7"/>
  <c r="AI68" i="7"/>
  <c r="AI67" i="7"/>
  <c r="AO69" i="7"/>
  <c r="AU68" i="7"/>
  <c r="AU70" i="7"/>
  <c r="AO67" i="7"/>
  <c r="AU71" i="7"/>
  <c r="AC68" i="7"/>
  <c r="F78" i="7" s="1"/>
  <c r="AC69" i="7"/>
  <c r="F79" i="7" s="1"/>
  <c r="AI71" i="7"/>
  <c r="AI66" i="7"/>
  <c r="AO71" i="7"/>
  <c r="AO66" i="7"/>
  <c r="AU67" i="7"/>
  <c r="AO70" i="7"/>
  <c r="AU66" i="7"/>
  <c r="AI70" i="7"/>
  <c r="AU69" i="7"/>
  <c r="AO68" i="7"/>
  <c r="AI69" i="7"/>
  <c r="F82" i="7" l="1"/>
  <c r="G79" i="7" l="1"/>
  <c r="G82" i="7"/>
  <c r="G77" i="7"/>
  <c r="G76" i="7"/>
  <c r="G80" i="7"/>
  <c r="G7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Arenas</author>
  </authors>
  <commentList>
    <comment ref="W3" authorId="0" shapeId="0" xr:uid="{00000000-0006-0000-0100-000001000000}">
      <text>
        <r>
          <rPr>
            <b/>
            <sz val="12"/>
            <color indexed="81"/>
            <rFont val="Georgia"/>
            <family val="1"/>
          </rPr>
          <t>Qué se hizo, cuanto, donde con respecto a la meta/compromiso/producto
Tener en cuenta el indicador, que corresponde a lo que se le va a medir a la meta, para ser más efectivo la rendición del informe por trimestre</t>
        </r>
        <r>
          <rPr>
            <b/>
            <sz val="9"/>
            <color indexed="81"/>
            <rFont val="Tahoma"/>
            <family val="2"/>
          </rPr>
          <t xml:space="preserve">
</t>
        </r>
        <r>
          <rPr>
            <sz val="9"/>
            <color indexed="81"/>
            <rFont val="Tahoma"/>
            <family val="2"/>
          </rPr>
          <t xml:space="preserve">
</t>
        </r>
      </text>
    </comment>
    <comment ref="AC3" authorId="0" shapeId="0" xr:uid="{00000000-0006-0000-0100-000002000000}">
      <text>
        <r>
          <rPr>
            <b/>
            <sz val="12"/>
            <color indexed="81"/>
            <rFont val="Georgia"/>
            <family val="1"/>
          </rPr>
          <t>Porcentaje de cumplimiento.  
Califique cada período  de 0% a 100%
Tenga en cuenta  la fecha de inicio y terminación de las tareas para rendir el avance de los trimestre</t>
        </r>
      </text>
    </comment>
    <comment ref="AI3" authorId="0" shapeId="0" xr:uid="{00000000-0006-0000-0100-000003000000}">
      <text>
        <r>
          <rPr>
            <b/>
            <sz val="12"/>
            <color indexed="81"/>
            <rFont val="Georgia"/>
            <family val="1"/>
          </rPr>
          <t>Porcentaje de cumplimiento.  
Califique cada período  de 0% a 100%
Tenga en cuenta  la fecha de inicio y terminación de las tareas para rendir el avance de los trimestre</t>
        </r>
      </text>
    </comment>
    <comment ref="AO3" authorId="0" shapeId="0" xr:uid="{00000000-0006-0000-0100-000004000000}">
      <text>
        <r>
          <rPr>
            <b/>
            <sz val="12"/>
            <color indexed="81"/>
            <rFont val="Georgia"/>
            <family val="1"/>
          </rPr>
          <t>Porcentaje de cumplimiento.  
Califique cada período  de 0% a 100%
Tenga en cuenta  la fecha de inicio y terminación de las tareas para rendir el avance de los trimestre</t>
        </r>
        <r>
          <rPr>
            <sz val="12"/>
            <color indexed="81"/>
            <rFont val="Georgia"/>
            <family val="1"/>
          </rPr>
          <t xml:space="preserve">
</t>
        </r>
      </text>
    </comment>
    <comment ref="AU3" authorId="0" shapeId="0" xr:uid="{00000000-0006-0000-0100-000005000000}">
      <text>
        <r>
          <rPr>
            <b/>
            <sz val="12"/>
            <color indexed="81"/>
            <rFont val="Georgia"/>
            <family val="1"/>
          </rPr>
          <t xml:space="preserve">Porcentaje de cumplimiento.  
Califique cada período  de 0% a 100%
Tenga en cuenta  la fecha de inicio y terminación de las tareas para rendir el avance de los trimestre
</t>
        </r>
      </text>
    </comment>
    <comment ref="AW3" authorId="0" shapeId="0" xr:uid="{00000000-0006-0000-0100-000006000000}">
      <text>
        <r>
          <rPr>
            <b/>
            <sz val="12"/>
            <color indexed="81"/>
            <rFont val="Georgia"/>
            <family val="1"/>
          </rPr>
          <t xml:space="preserve">Nombre del servidor que entrega la evidencia del cumplimiento de la acción, compromiso.
Si bien puede ser el nombre de un contratista, siempre la responsabilidad del aval de la información es de  cada jefe de dependencia
</t>
        </r>
      </text>
    </comment>
    <comment ref="AX3" authorId="0" shapeId="0" xr:uid="{00000000-0006-0000-0100-000007000000}">
      <text>
        <r>
          <rPr>
            <b/>
            <sz val="12"/>
            <color indexed="81"/>
            <rFont val="Gerogia"/>
          </rPr>
          <t xml:space="preserve">Describa y anexe el (los) soporte específico (por meta) , que permita evidenciar el cumplimiento de las acciones-compromisos-producto ejecutado.
Ejemplo: documento,  estadística, plan, programa, proyectos, cuadro, base de datos, </t>
        </r>
        <r>
          <rPr>
            <sz val="12"/>
            <color indexed="81"/>
            <rFont val="Gerogia"/>
          </rPr>
          <t xml:space="preserve">
</t>
        </r>
      </text>
    </comment>
  </commentList>
</comments>
</file>

<file path=xl/sharedStrings.xml><?xml version="1.0" encoding="utf-8"?>
<sst xmlns="http://schemas.openxmlformats.org/spreadsheetml/2006/main" count="688" uniqueCount="393">
  <si>
    <t xml:space="preserve">Plataforma Estratégica PEI </t>
  </si>
  <si>
    <t>Código
Objetivo</t>
  </si>
  <si>
    <t xml:space="preserve">Objetivos Estratégicos </t>
  </si>
  <si>
    <t>Estrategia</t>
  </si>
  <si>
    <t>Código Línea Acción</t>
  </si>
  <si>
    <t>Líneas de Acción</t>
  </si>
  <si>
    <t>Acción/ Compromiso/ Producto</t>
  </si>
  <si>
    <t>Indicador</t>
  </si>
  <si>
    <t>Tipo de indicador</t>
  </si>
  <si>
    <t>Medición del indicador</t>
  </si>
  <si>
    <t>Entregable</t>
  </si>
  <si>
    <t>Responsable</t>
  </si>
  <si>
    <t>Fecha Inicio</t>
  </si>
  <si>
    <t>Fecha Final</t>
  </si>
  <si>
    <t>Avance Acción/ compromiso/ producto ejecutado</t>
  </si>
  <si>
    <t>Grafico 2do trimestre</t>
  </si>
  <si>
    <t>Avance 2do trimestre</t>
  </si>
  <si>
    <t>Grafico 3er trimestre</t>
  </si>
  <si>
    <t>Avance 3er trimestre</t>
  </si>
  <si>
    <t>Grafico 4to trimestre</t>
  </si>
  <si>
    <t>Avance 4to trimestre</t>
  </si>
  <si>
    <t>Responsable/cargo</t>
  </si>
  <si>
    <t xml:space="preserve">Evidencia/Soporte </t>
  </si>
  <si>
    <t>Fortalecer la gestión institucional, optimizando los recursos para el cumplimiento de metas</t>
  </si>
  <si>
    <t>Gestionar recursos técnicos y financieros a través de la presentación de proyectos a fuentes de financiación nacional y de cooperación internacional.</t>
  </si>
  <si>
    <t>1,1,1</t>
  </si>
  <si>
    <t>1,1,2</t>
  </si>
  <si>
    <t>Generar herramientas     informáticas     que faciliten el acceso y consulta remota de información regional para las entidades asociadas.</t>
  </si>
  <si>
    <t>1,1,3</t>
  </si>
  <si>
    <t>Implementar acciones de transparencia.</t>
  </si>
  <si>
    <t>1,1,4</t>
  </si>
  <si>
    <t>Propiciar      espacios      de      articulación interinstitucional.</t>
  </si>
  <si>
    <t>Fortalecer la gestión del conocimiento, capacidades y competencias del talento humano de la institución</t>
  </si>
  <si>
    <t>Fortalecer el liderazgo del Talento Humano bajo principios de integridad y legalidad, como motor de generación de resultados.</t>
  </si>
  <si>
    <t>2,1,1</t>
  </si>
  <si>
    <t>Fortalecimiento operativo del Talento Humano.</t>
  </si>
  <si>
    <t>2,1,2</t>
  </si>
  <si>
    <t>Garantizar la efectividad de las comunicaciones interna y externa generando impacto en los grupos de interés.</t>
  </si>
  <si>
    <t>Promover el desarrollo territorial mediante la concertación y gestionar  proyectos supra departamentales  que promuevan el desarrollo regional e  institucional</t>
  </si>
  <si>
    <t xml:space="preserve">Convertir la RAP EC en un tanque de pensamiento sobre el desarrollo regional, con la participación de actores públicos, privados y académicos. </t>
  </si>
  <si>
    <t>3,1,1</t>
  </si>
  <si>
    <t>Adelantar las gestiones ante las instancias correspondientes para la delegaciones o asignación de competencias para proyectos de impacto.</t>
  </si>
  <si>
    <t>3,1,2</t>
  </si>
  <si>
    <t>Fortalecer la identificación y gestión de programas y proyectos de impacto regional.</t>
  </si>
  <si>
    <t>3,1,3</t>
  </si>
  <si>
    <t>Gestionar nuevas fuentes de financiación y cooperación para ejecución de los programas y proyectos estructurados y nuevos recursos de auto sostenimiento.</t>
  </si>
  <si>
    <t>3,1,4</t>
  </si>
  <si>
    <t>Posicionar la imagen institucional.</t>
  </si>
  <si>
    <t>3,1,5</t>
  </si>
  <si>
    <t>Generar una estrategia de marketing institucional orientada a la promoción de los servicios institucionales en las entidades asociadas y todos los grupos de interés.</t>
  </si>
  <si>
    <t>Garantizar el mejoramiento continuo a través de la implementación de sistemas de gestión, bajo estándares de calidad e integridad  para el cumplimiento efectivo de la misión, visión</t>
  </si>
  <si>
    <t>Implementar un modelo de planeación interna y un sistema de seguimiento y evaluación de la gestión de la RAP EC.</t>
  </si>
  <si>
    <t>4,1,1</t>
  </si>
  <si>
    <t>Fortalecer el Sistema Integrado de Gestión - SIG a partir de la optimización de los procesos y disponibilidad de herramientas de consulta y seguimiento de información.</t>
  </si>
  <si>
    <t>4,1,2</t>
  </si>
  <si>
    <t>Fortalecer   la   gestión   documental como herramienta que contribuya con la preservación de la memoria institucional y el control de la producción de documentos, facilitando su administración y manejo archivístico.</t>
  </si>
  <si>
    <t>4,1,3</t>
  </si>
  <si>
    <t>Fortalecer la cultura organizacional que promueva una identidad regional.</t>
  </si>
  <si>
    <t xml:space="preserve">Sobresaliente (Entre 80%-100%) </t>
  </si>
  <si>
    <t>Satisfactorio (Entre 70% -79,99%)</t>
  </si>
  <si>
    <t>Medio (Entre 60%-69,99%)</t>
  </si>
  <si>
    <t>Bajo (Entre 40% - 59,99%)</t>
  </si>
  <si>
    <t>Critico (Entre 0% - 39,99%)</t>
  </si>
  <si>
    <t>SEMAFOROS</t>
  </si>
  <si>
    <t xml:space="preserve"> METAS PRODUCTO</t>
  </si>
  <si>
    <t>%</t>
  </si>
  <si>
    <t xml:space="preserve">TOTAL </t>
  </si>
  <si>
    <t xml:space="preserve">Oficina Asesora Jurídica  </t>
  </si>
  <si>
    <t>Instructivo para el diligenciamiento del Plan de Acción 
RAP EJE CAFETERO</t>
  </si>
  <si>
    <t xml:space="preserve">El Plan Estratégico Institucional se estructura en:
Cuatro Objetivos Estratégicos - estos alineados a cuatro estrategias
Cuatro  Estrategias alineadas con sus respectivas lineas de acción:
Estrategia uno. Cuatro líneas de acción
Estrategía dos.  Dos líneas de acción
Estrategia tres.  Cinco líneas de acción
Estrategia cuatro. tres líneas de acción
</t>
  </si>
  <si>
    <t xml:space="preserve">Hace referencia a la ejecución de  la acción/ compromiso/ producto; también puede llarmarse actividad, tarea. Aca se plasma los seguimiento al cumplimiento de acuerdo al indicador, la periodicidad de medición y el entregable. </t>
  </si>
  <si>
    <r>
      <rPr>
        <b/>
        <sz val="10"/>
        <color theme="1"/>
        <rFont val="Arial"/>
        <family val="2"/>
      </rPr>
      <t>Cumplimiento final de la meta</t>
    </r>
    <r>
      <rPr>
        <sz val="10"/>
        <color theme="1"/>
        <rFont val="Arial"/>
        <family val="2"/>
      </rPr>
      <t xml:space="preserve">. Este campo de manera automática va sumando y promediando los avances de cada trimestre. 
No pueden ser modificadas su fórmulas. </t>
    </r>
  </si>
  <si>
    <r>
      <rPr>
        <b/>
        <sz val="10"/>
        <color theme="1"/>
        <rFont val="Arial"/>
        <family val="2"/>
      </rPr>
      <t xml:space="preserve">Evidencia/soporte.  </t>
    </r>
    <r>
      <rPr>
        <sz val="10"/>
        <color theme="1"/>
        <rFont val="Arial"/>
        <family val="2"/>
      </rPr>
      <t>Describa y anexe el (los) soporte específico, que permita evidenciar el cumplimiento de las acciones-compromisos-producto 
Ejemplo: documento,  estadística, plan, programa, proyectos, cuadro, base de datos, y demás que apliquen a cada acción ejecutada.</t>
    </r>
  </si>
  <si>
    <t>Garantizar la disponibilidad del recursos necesarios para el apoyo técnico en el proceso de gestión de bienes y servicios.</t>
  </si>
  <si>
    <t>Responsables</t>
  </si>
  <si>
    <t>Grafico 1er trimestre</t>
  </si>
  <si>
    <t>Avance 1er trimestre</t>
  </si>
  <si>
    <t>1er trimestre</t>
  </si>
  <si>
    <t>3er trimestre</t>
  </si>
  <si>
    <t>4to  trimestre</t>
  </si>
  <si>
    <t>meta (cantidad)</t>
  </si>
  <si>
    <t>2do trimestre</t>
  </si>
  <si>
    <t>Nro Acción</t>
  </si>
  <si>
    <t>Control Interno</t>
  </si>
  <si>
    <t xml:space="preserve">Es el número de manera consecutiva, que identifican el total de las acciones o tareas para cumplir en la vigencia 2021 de toda la entidad; cada una alineada a la plataforma estratégica institucional. </t>
  </si>
  <si>
    <t>Son las tareas que se van a ejecutar, para dar cumplimiento a la plataforma estrtatégica del Plan Estratégico Institucional (objetivo, estrategias y líneas de acción) y al MIPG</t>
  </si>
  <si>
    <t>Es lo que se le va a medir a la acción que permita evidenciar si cumple con la plataforma estratégica.  Ó 
qué desea medirle a la acción/compromiso/producto (que pueda ser medible y verificable)</t>
  </si>
  <si>
    <t xml:space="preserve">Medición del indicador. </t>
  </si>
  <si>
    <t>De acuerdo a la normatividad del proceso, acción, compromiso, producto, establezca los períodos en los que debe ser presentado, medido o evaluado el indicador</t>
  </si>
  <si>
    <t xml:space="preserve">Entregable. </t>
  </si>
  <si>
    <t>En el caso de la RAP Eje Cafetero, como no se cuenta con personal nombrado a cargo de las dependencias, siempre debe ponerse el nombre de la dependencia, que para efectos del cumplimiento será el jefe de la dependencia.</t>
  </si>
  <si>
    <t>Evidencia  a reportar sobre la ejecución de la acción, compromiso y/o producto que permita ser verificable</t>
  </si>
  <si>
    <t>Fecha de inicio</t>
  </si>
  <si>
    <t>Fecha de terminación</t>
  </si>
  <si>
    <t>Fecha en la que se dará inicio a la ejecución de la acción / compromiso ó producto. Tenga en cuenta que no todas las acciones se realizan del 01 de enero a 31 de diciembre.</t>
  </si>
  <si>
    <t xml:space="preserve">Fecha en la que se entregará la acción cumplida, mediante la evidencia. Es de aclarar que las acciones deben cumplirse en el plazo establecido. De no poderse cumplir, se debe presentar de manera oficial a la Subgerencia de Planeación el fundamento técnico por parte del Jefe directo de cada dependencia.
</t>
  </si>
  <si>
    <r>
      <t xml:space="preserve">Es la distribución porcentual para indicar el cómo se va a dar cumplimiento de la acción en los cuatro trimestres de la vigencia.  
Se tiene en cuenta la cantidad, la fecha de inicio y terminación de la acción.
</t>
    </r>
    <r>
      <rPr>
        <b/>
        <sz val="10"/>
        <color theme="1"/>
        <rFont val="Arial"/>
        <family val="2"/>
      </rPr>
      <t xml:space="preserve">Nota. </t>
    </r>
    <r>
      <rPr>
        <sz val="10"/>
        <color theme="1"/>
        <rFont val="Arial"/>
        <family val="2"/>
      </rPr>
      <t>Tengase en cuenta que el plazo para  el cumplimiento de la acción, está entre la fecha de inicio y de terminación de la acción. No todas las acciones van desde el 01-01 al 31-12 de cada vigencia</t>
    </r>
  </si>
  <si>
    <r>
      <rPr>
        <b/>
        <sz val="10"/>
        <color theme="1"/>
        <rFont val="Arial"/>
        <family val="2"/>
      </rPr>
      <t xml:space="preserve">Avance trimestral. </t>
    </r>
    <r>
      <rPr>
        <sz val="10"/>
        <color theme="1"/>
        <rFont val="Arial"/>
        <family val="2"/>
      </rPr>
      <t xml:space="preserve">  Corresponde al porcentaje ejecutado de la acción/ compromiso/ producto por cada trimestre, de acuerdo al porcentaje programado en las columnas p,q,r,s y la cantidad de la meta programada, se lleva de forma acumulada.
Califique cada trimestre   de 0% a 100%
Tenga en cuenta  la fecha de inicio y terminación de las tareas para rendir el avance de los trimestre
</t>
    </r>
  </si>
  <si>
    <t>Logrado 2021
columnas (t - au)</t>
  </si>
  <si>
    <t>Meta Programada
columnas (p,q,r,s)</t>
  </si>
  <si>
    <r>
      <rPr>
        <b/>
        <sz val="10"/>
        <color theme="1"/>
        <rFont val="Arial"/>
        <family val="2"/>
      </rPr>
      <t>Avance Acción/ Compromiso/ Producto.</t>
    </r>
    <r>
      <rPr>
        <sz val="10"/>
        <color theme="1"/>
        <rFont val="Arial"/>
        <family val="2"/>
      </rPr>
      <t xml:space="preserve">  Qué se hizo, cuanto, donde,  con respecto a la meta/compromiso/producto
Tener en cuenta el indicador, que corresponde a lo que se le va a medir a la acción, para ser más efectivo la rendición del informe por el período definido. 
Se rinde de forma acumulada, discrimando (trimestre1,  trimestre 2, trimestre 3, trimestre 4).
Debe ser breve, claro  y conciso lo expuesto en cuanto a la realización  de la activididad en cada trimestre.
</t>
    </r>
  </si>
  <si>
    <t>Plataforma Estratética Plan Estratético Institucional 
columnas (a - e)</t>
  </si>
  <si>
    <r>
      <rPr>
        <b/>
        <sz val="10"/>
        <color theme="1"/>
        <rFont val="Arial"/>
        <family val="2"/>
      </rPr>
      <t>Responsable/Cargo</t>
    </r>
    <r>
      <rPr>
        <sz val="10"/>
        <color theme="1"/>
        <rFont val="Arial"/>
        <family val="2"/>
      </rPr>
      <t xml:space="preserve">.  Nombre del servidor que entrega la evidencia del cumplimiento de la acción/compromiso.
En este campo se describe el nombre completo y cargo del líder o jefe de la dependencia y el nombre completo del personal contratista que apoyo la ejecución de la acción.
</t>
    </r>
  </si>
  <si>
    <t xml:space="preserve"> Planeación estratégica y Prospectiva</t>
  </si>
  <si>
    <t>Proyectos y Desarrollo Regionla</t>
  </si>
  <si>
    <t>Es el porcentaje o cantidad de la acción que se va a cumplir en la vigencia</t>
  </si>
  <si>
    <t>Oficina Asesora Comunicaciones Internas y Externas</t>
  </si>
  <si>
    <t>Administrativa y Financiera 
incluye Tesorería</t>
  </si>
  <si>
    <t>Cumplimiento final de la meta
Semáforo</t>
  </si>
  <si>
    <t>Nro acciones / Compromisos</t>
  </si>
  <si>
    <t>Acciones no programas o no aplican en el período</t>
  </si>
  <si>
    <t>Estructura MIPG</t>
  </si>
  <si>
    <t>Política MIPG</t>
  </si>
  <si>
    <t>Referencia  Normativa / Tecnológica</t>
  </si>
  <si>
    <t>Constitución Política art 305-307
ley 80/1993, Ley 1150/2007, Ley  1474/2011
Decreto Ley 2106/2019</t>
  </si>
  <si>
    <t>Ley 1273/2009, Ley 1712/2014 Tranparencia y acceso a la Información, Ley1928/2018, 
Decreto: 1078/2015 art. 2,2,9,1,1,2,   -  Decreto 103/2015
Acuerdos  02/2018,  08/2019
manual de gobierno digital 
CONPES 3854/2016</t>
  </si>
  <si>
    <t>Guía Metodológica para la caracterización de ciudadanos, usuarios y grupos de interés (DAFP- Secretaría de la Transparencia - DNP)
Programa Nacional de Servicio al Ciudadano.
www.funcionpublica.gov.co/web/mipg/autodiagnostico</t>
  </si>
  <si>
    <t>(https://www.quindio.gov.co/transparencia/ley-de-transparencia-y-derecho-de-acceso-a-la-informacion-publica?id=5722)</t>
  </si>
  <si>
    <t>(https://www.mintic.gov.co/portal/604/articles-15399_foto_marquesina.pdf) 
Documento Conpes 3854/2016 PAS
Guía para el diseño de un Plan Estratégico de las Tecnologías de Información 
Directrices MinTic
http://estrategia.gobiernoenlinea.gov.co/623/articles-8240_Guia_Lenguaje.pdf
www.funcionpublica.gov.co/web/mipg/autodiagnostico</t>
  </si>
  <si>
    <t>1, Talento Humano</t>
  </si>
  <si>
    <t>Ley 1474 de 2011, artículo 73.  Decreto 124 de 2916. 
Guía para la Gestión del Riesgo de Corrupción (numeral 2.2)
Estrategias para la construcción del Plan Anticorrupción y de Atención al Ciudadano (numeral II - Acciones Preliminares al Plan Anticorrupción y de Atención al Ciudadano.</t>
  </si>
  <si>
    <t>6,1 Gestión del Conocimiento y la Innovación</t>
  </si>
  <si>
    <t>Ley 489/1998 art.117
PND 2018-2022
Manual Operativi de Modelo Integrado de Planeación y Gestión, V3,2019 página 95-102
www.funcionpublica.gov.co/web/mipg/autodiagnostico</t>
  </si>
  <si>
    <t>Ley 1474 de 2011
Guía para la administración del riesgo y el diseño de controles en entidades públicas (riesgos de gestión, corrupción y seguridad digital), V4, 2018
NTC ISO 31000</t>
  </si>
  <si>
    <t>Guia para la construcción y análisis de indicadores de gestión V4.</t>
  </si>
  <si>
    <t>https://www.dnp.gov.co/DNP/sistema-integrado-de-gestion/Paginas/modelo-de-operaciones.aspx</t>
  </si>
  <si>
    <t>Ley 909/2004,, artículo 46
Decreto Ley 019/2012,  Decreto 1083/2015, Decreto 648/2017
Guía para el rediseño de entidades públicas del orden Nacional en Colombia.
Guía de rediseño para entidades del orden Territorial, V2.2018</t>
  </si>
  <si>
    <t xml:space="preserve">2,2.2 Gestión Presupuestal y Eficiencia del Gasto Público
</t>
  </si>
  <si>
    <t>2,2,3 Política de Compras y Contratación Pública</t>
  </si>
  <si>
    <t>3,2,1,2 Gobierno Digital
3,2,1,3 Política Seguridad Digital</t>
  </si>
  <si>
    <t>5,2,4 Gestión de la Información Estadística</t>
  </si>
  <si>
    <t>1,2,2  Integridad</t>
  </si>
  <si>
    <t>2,2,1 Planeación Institucional</t>
  </si>
  <si>
    <t>3,2,2,1 Servicio al Ciudadano</t>
  </si>
  <si>
    <t>3,2,2,3 Participación ciudadana en la Gestión Pública</t>
  </si>
  <si>
    <t xml:space="preserve">Ley 1712/2012 </t>
  </si>
  <si>
    <t>5,2,3 Transparencia, Acceso a la Información Pública y Lucha Contra la Corrupción</t>
  </si>
  <si>
    <t>Ley 2056/2020
Decreto 111/1196, Decreto 3402/2007 FUT (formulario único territorial), Decreto 2056/2020
directrices Ministerio Hacienda, DNP.
Elaboración planes de adquisiciones - Colombia Compra Eficiente
Manual Opertativo del Modelo Integrado de Planeación y Gestión , V4, 2021 ; SIIF Nación</t>
  </si>
  <si>
    <t>Ley 1712/2014
Decreto 1170/2015
Manual Operativi de Modelo Integrado de Planeación y Gestión, V4,2021 
www.funcionpublica.gov.co/web/mipg/autodiagnostico
Sistema Estadístico Nacional - SEN</t>
  </si>
  <si>
    <t>Decreto 1083 de 2015, Artículo 2.2.8.1.3, 2.2.15.1
Manual y caja de herramientas para la implementación
www.funcionpublica.gov.co/web/eva/codigo-integridad
Guía para la identificación y declaración de conflictos de intereses - DAFP
Manual Opertativo del Modelo Integrado de Planeación y Gestión , V4, 2021</t>
  </si>
  <si>
    <t>Manual Operativi de Modelo Integrado de Planeación y Gestión, V4,2021.
www.funcionpublica.gov.co/web/mipg/autodiagnostico</t>
  </si>
  <si>
    <t>Ley 489/1998 art.117
PND 2018-2022
Manual Operativi de Modelo Integrado de Planeación y Gestión, V4,2021 
www.funcionpublica.gov.co/web/mipg/autodiagnostico</t>
  </si>
  <si>
    <t>1,2,1 Gestión Estratégica del Talento Humano</t>
  </si>
  <si>
    <t>Ley 1454/2011; Ley 1962/2019 Decreto 900/2020,  Acuerdos Regionales 005-006 de 2021 - Ley 909 de 2004 -Decreto 2842 de 2010 - Decreto 1083 de 2015 - www.sigep.gov.co - Decreto 1083 de 2015 - Manual Operativo MIPG 2019, dimensión  1 "Talento Humano" - Acuedo No. CNSC - 6176  de 2018 - Guía de gestión estratégica del talento humano GETH - Abril 2018
Tendencias Globales en Capital Humano 2017, Reescribiendo las reglas para la era digital. Deloitte University Press, 2017
Tendencias Globales en Capital Humano 2016, La nueva organización: un diseño diferente. Deloitte University Press, 2016.
www.funcionpublica.gov.co/web/eva/publicaciones
www.funcionpublica.gov.co/web/mipg/autodiagnostic</t>
  </si>
  <si>
    <t>manual operativo del modelo integrado de planeación y gestión páginas 64-72
lineamientos de la Agencia Nacional de Defensa Jurídica del Estado - ANDJE
www.funcionpublica.gov.co/web/mipg/autodiagnostico</t>
  </si>
  <si>
    <t xml:space="preserve">Ley 1962/2019   - Decreto 900/2020
Ley 1474/2011 artículo 74, 
Decreto 1083/2015, Decreto 612/2018,  Acuerdo Regional Nro. 003 de 2021
</t>
  </si>
  <si>
    <t>6,3 Gestión del Conocimiento y la Innovación</t>
  </si>
  <si>
    <t>Manual Opertativo del Modelo Integrado de Planeación y Gestión , V4, 2021</t>
  </si>
  <si>
    <t>Acuerdo Regional 006/2019 artículo 10 Banco de Programas y Proyectos - Resolución Nro 009-2021 y Nro 038 de 2022</t>
  </si>
  <si>
    <t>Ley 152 de 1994 artículos 26 y 29; Ley 1474/2011 artículo 74,  Ley 1962/2019
Decreto 1083/2015, Decreto 1499/2017, Decreto 612/2018,  Decreto 900/2020
Manual Opertativo del Modelo Integrado de Planeación y Gestión , V4, 2021 .
www.funcionpublica.gov.co/web/mipg/furag
www.funcionpublica.gov.co/web/mipg/autodiagnostico
Sistema Estadístico Nacional - SEN</t>
  </si>
  <si>
    <t>3,2,1,1 Fortalecimiento organización y Simplificación de Procesos</t>
  </si>
  <si>
    <t>2,2,2 Gestión Presupuestal y Eficiencia del Gasto Público</t>
  </si>
  <si>
    <t>Manual Operativo del Modelo Integrado de Planeación y Gestión, V4, 2021,
Lineamientos normativos de cada dependencia.</t>
  </si>
  <si>
    <t>4.2.1 Seguimiento y evaluación del desempeño institucional</t>
  </si>
  <si>
    <t>5,2,2 Gestión documental (Política de Archivos y Gestión Documental)</t>
  </si>
  <si>
    <t xml:space="preserve">Ley 594/2000 Ley General de Archivo - AGN
Ley 1474/2011 
Ley 1712 de 2014 "Ley de Transparencia y Acceso a la información"
Lineamientos Archivo General de la Nación y MinTic
Manual Operativo del Modelo Integrado de Planeación y Gestión MIPG, V4 de 2021
www.funcionpublica.gov.co/web/mipg/autodiagnostico
Decreto 1080/15 cap. VII arts. 2.8.2.7.1.  a  2.8.2.7.11 
Buenas prácticas para reducir el consumo de papel
http://estrategia.gobiernoenlinea.gov.co/623/articles-8257_papel_buenaspracticas.pdf </t>
  </si>
  <si>
    <t>2  Direccionamiento Estratégico y Planeación</t>
  </si>
  <si>
    <t>3 Gestión con Valores para el Resultado</t>
  </si>
  <si>
    <t>5  Información y Comunicación</t>
  </si>
  <si>
    <t>2 Direccionamiento Estratégico y Planeación</t>
  </si>
  <si>
    <t>3  Gestión con Valores para el Resultado</t>
  </si>
  <si>
    <t>5 Información y Comunicación</t>
  </si>
  <si>
    <t>6  Gestión del Conocimiento y la Innovación</t>
  </si>
  <si>
    <t>1 Talento Humano</t>
  </si>
  <si>
    <t>5   Información y Comunicación</t>
  </si>
  <si>
    <t xml:space="preserve">RAP Eje Cafetero
Plan de Acción Institucional vigencia 2023 
articulado con el  MIPG
</t>
  </si>
  <si>
    <t>programación 2023</t>
  </si>
  <si>
    <t>Meta programada 2023</t>
  </si>
  <si>
    <t>Seguimiento 2023</t>
  </si>
  <si>
    <t>2    Direccionamiento Estratégico y Planeación</t>
  </si>
  <si>
    <t>Dimensión MIPG
 (si aplica)</t>
  </si>
  <si>
    <t>Liderar la estructuración del Plan Operativo Anual de Inversión POAI en el marco de de la planeación estratégica e institucional  que sea viable y sostenible.</t>
  </si>
  <si>
    <t>Presupuesto de inversión armonizado con la planeación estratégica e institucional</t>
  </si>
  <si>
    <t>Efectividad</t>
  </si>
  <si>
    <t>Anual</t>
  </si>
  <si>
    <t>Anual
Trimestral</t>
  </si>
  <si>
    <t>POAI  aprobado
Acto Administrativo
Modificaciones al presupuesto de inversión durante la vigencia</t>
  </si>
  <si>
    <t>Semestral</t>
  </si>
  <si>
    <t>Fortalecer la generación de información estadística así como de  registros administrativos,  fundamental para la formulación de políticas  ajustadas a las necesidades concretas de la región</t>
  </si>
  <si>
    <t>Todos los procesos</t>
  </si>
  <si>
    <t>NA</t>
  </si>
  <si>
    <t xml:space="preserve">Bases de datos 
       </t>
  </si>
  <si>
    <t xml:space="preserve">Información estadística relevante, accesible, oportuna,  confiable, precisa y comparable </t>
  </si>
  <si>
    <t>Resultado</t>
  </si>
  <si>
    <t>Actualizar para la vigencia 2023  el Plan Anticorrupción y Atención al Ciudadano - PAAC, como mecanismo de prevención y  del control de la gestión pública,</t>
  </si>
  <si>
    <t>Plan actualizado</t>
  </si>
  <si>
    <t>efectividad</t>
  </si>
  <si>
    <t>Subgerencia de Planeación Estratégica y Prospectiva</t>
  </si>
  <si>
    <t xml:space="preserve">Subgerencia de Planeación Estratégica y Prospectiva </t>
  </si>
  <si>
    <t>Actualizar la estrategia de rendición de cuentas para la vigencia 2023</t>
  </si>
  <si>
    <t>Estrategia actualizada</t>
  </si>
  <si>
    <r>
      <rPr>
        <b/>
        <sz val="10"/>
        <color theme="1"/>
        <rFont val="Arial"/>
        <family val="2"/>
      </rPr>
      <t>Indicadores desempeño:</t>
    </r>
    <r>
      <rPr>
        <sz val="10"/>
        <color theme="1"/>
        <rFont val="Arial"/>
        <family val="2"/>
      </rPr>
      <t xml:space="preserve">
Eficiencia. Relación entre el resultado alcanzado y los recursos utilizados.
Eficacia. Grado en que se realizan las tareas planeadas y se logran los resultados.
Efectividad: Medida en que la gestión permite el logro de resultados planeados con un manejo óptimo de los recursos (relacionados con la calidad en la prestación del servicio). se mide por el grado de cumplimiento de los objetivos.
</t>
    </r>
    <r>
      <rPr>
        <b/>
        <sz val="10"/>
        <color theme="1"/>
        <rFont val="Arial"/>
        <family val="2"/>
      </rPr>
      <t xml:space="preserve">Indicadores para medir resultados: </t>
    </r>
    <r>
      <rPr>
        <sz val="10"/>
        <color theme="1"/>
        <rFont val="Arial"/>
        <family val="2"/>
      </rPr>
      <t xml:space="preserve">
Producto: Muestra los bienes y servicios de manera cuantitativa producidos y previstos)
De Resultado: Evidencian los cambios que se genera en los ciudadanos.
Impacto: Evidencian el cambio en las condiciones; se dió solución a los problemas gracias a la gestión de la organización</t>
    </r>
  </si>
  <si>
    <t xml:space="preserve">Plan actualizado y aprobado por el Comité Institucional de Gestión y Desempeño
</t>
  </si>
  <si>
    <t xml:space="preserve">Estrategia actualizada y  aprobado por el Comité Institucional de Gestión y Desempeño
</t>
  </si>
  <si>
    <t>Información publicada en tiempo real, veraz, oportuna.</t>
  </si>
  <si>
    <t>Trimestral</t>
  </si>
  <si>
    <t>Relación de publicaciones de los procesos acorde a la ley 1712/2014</t>
  </si>
  <si>
    <t>Publicar y divulgar en el sitio web de "transparencia y acceso a la información"   necesaria que garantice el cumplimiento de las disposiciones legales contenidas en la Ley 1712 de 2014.</t>
  </si>
  <si>
    <t>Relación de posibles alianzas con otras instituciones o entidades</t>
  </si>
  <si>
    <t>Coordinar y Gestionar  alianzas para fomentar soluciones innovadoras, a través de nuevos o mejorados métodos y tecnologías para la entidad, manteniendo la  cooperación con otras entidades, organismos o instituciones que potencien el conocimiento de la entidad y faciliten el intercambio.</t>
  </si>
  <si>
    <t>Transferencia de conocimeinto  para la planeación de la región</t>
  </si>
  <si>
    <t>trimestral</t>
  </si>
  <si>
    <t>Subgerencia Planeación Estratégica y Prospectiva</t>
  </si>
  <si>
    <t>Eficacia</t>
  </si>
  <si>
    <t>Liderar el proceso para establecer los lineamientos de planeación institucional,  con el fin de mejorar el desempeño y fortalecer las capacidades organizacionales para la entrega de productos y servicios a sus grupos de valor, con calidad</t>
  </si>
  <si>
    <t>Riesgos controlados para disminuir la probalidad de materialización de los riesgos</t>
  </si>
  <si>
    <t>Riesgos de procesos identificados.
Aprobación de la administración de los riesgos por el Comité Institucional de Gestión y Desempeño</t>
  </si>
  <si>
    <t>Disminuir la presencia de acciones débiles de los procesos</t>
  </si>
  <si>
    <t>Indicadores  de procesos identificados.
Aprobación de los indicadores identificados  por el Comité Institucional de Gestión y Desempeño</t>
  </si>
  <si>
    <t>Liderar el proceso para la Identificación de  indicadores de gestión,  que  permitan evaluar el desempeño de los procesos de la entidad</t>
  </si>
  <si>
    <t>Operar el Banco de Programas y Proyectos de la RAP Eje Cafetero, que oriente la inversión con resultados a través de una eficiente ejecución de la inversión, mediante el uso eficiente y transparente de los recursos de inversión, alineados a los objetivos y metas institucionales y estratégicos de la entidad, estableciendo una relación directa entre el gasto y los bienes y servicios entregados a la ciudadanía, en pro del desarrollo regional.</t>
  </si>
  <si>
    <t>Banco de Programas y Proyectos operando</t>
  </si>
  <si>
    <t xml:space="preserve">Proyectos registrados y viabilizados 
Recursos de inversión controlados con respecto a las actividades  de los proyectos </t>
  </si>
  <si>
    <t>Aumentar los indices del  desempeño  de los procesos</t>
  </si>
  <si>
    <t xml:space="preserve">Procesos acompañados
</t>
  </si>
  <si>
    <t>Ejercer las funciones de la  Secretaría Técnica  Comité Institucional de Gestión y Desempeño</t>
  </si>
  <si>
    <t xml:space="preserve">MIPG orientado para su implementación y operación </t>
  </si>
  <si>
    <t>Convocatorias
Actas de reunión</t>
  </si>
  <si>
    <t>Informes presentados en las fechas y parámetros establecidos por las entidades</t>
  </si>
  <si>
    <t xml:space="preserve">Anual
Semestral
cuatrimestrales
Trimestral
</t>
  </si>
  <si>
    <t>Relación de informes presentados</t>
  </si>
  <si>
    <t>Cuatrimestral</t>
  </si>
  <si>
    <t>Acompañar los procesos de la entidad, para adelantar el proceso de  simplificación de procesos para la estructuración de documentos (procesos, procedimientos,   manuales, guias, formatos , planes, programas, políticas, listados maestros), que permita  guiar la gestión institucional</t>
  </si>
  <si>
    <t>Presentar los informes de análisis a la evaluación de la gestión institucional, que permita analizar el avance al cumplimiento de las acciones e indicadores planteadas en la vigencia</t>
  </si>
  <si>
    <t>Plan de acción estratégico e institucional  evaluado para la toma de decisiones</t>
  </si>
  <si>
    <t xml:space="preserve">Informes de análisis al seguimiento de metas y  acciones </t>
  </si>
  <si>
    <t>Liderar la Identificación de la administración del riesgo de los  procesos,  detectando los posibles peligros a los que se exponen la entidad y los procesos, que permitan  adoptar las medidas oportunas e implantar los procesos necesarios para minimizar las causas.</t>
  </si>
  <si>
    <t>Ley 1757 de 2015 artículo 48 y 78
Manual Operativo del Modelo Integrado de Planeación y Gestión, V4, 2021, 
www.funcionpublica.gov.co/web/mipg/autodiagnostico</t>
  </si>
  <si>
    <t xml:space="preserve">apropiación de lineamientos normativos y técnicos  de los servidores de la entidad </t>
  </si>
  <si>
    <t xml:space="preserve">Actas de reunión  con
listados de asistencia y 
registros fotográficos 
</t>
  </si>
  <si>
    <t>4</t>
  </si>
  <si>
    <t>Plan acción estratégica e   institucional  vigencia 2023 aprobado
Acto administrativo
plan de acción publicado en página web</t>
  </si>
  <si>
    <t>Ley 489/1998 art.117
PND 2018-2022
Manual Operativi de Modelo Integrado de Planeación y Gestión, V4,2021 www.funcionpublica.gov.co/web/mipg/autodiagnostico</t>
  </si>
  <si>
    <t>4  Dimensión Evaluación de Resultados
7, Control Interno</t>
  </si>
  <si>
    <t>Plan y programa elaborado</t>
  </si>
  <si>
    <t xml:space="preserve">Anual
</t>
  </si>
  <si>
    <t>Estructurar  el presupuesto, que permita que la planeación estratégica e institucional sea viable y sostenible.</t>
  </si>
  <si>
    <t>Presupuesto armonizado con la planeación estratégica, operativa e  institucional de la entidad</t>
  </si>
  <si>
    <t xml:space="preserve">Trimestral 
</t>
  </si>
  <si>
    <t>Acuerdo Regional de Presupuesto anual estructurado y sus modificaciones durante la vigencia</t>
  </si>
  <si>
    <t>Subgerencia Administrativa y Financiera.</t>
  </si>
  <si>
    <t>Presupuesto de ingresos armonizado con los compromisos proyectados.</t>
  </si>
  <si>
    <t xml:space="preserve">PAC formulado, aprobado  y sus modificaciones durante la vigencia </t>
  </si>
  <si>
    <t xml:space="preserve">Subgerencia Administrativa y Financiera.
</t>
  </si>
  <si>
    <t>Actividades codificadas acorde a los compromisos proyectados</t>
  </si>
  <si>
    <t>Ejecucion del PAC</t>
  </si>
  <si>
    <t>Formular  y ejecutar el  Plan Anual Mensualizado de Caja - PAC</t>
  </si>
  <si>
    <t xml:space="preserve">Estructurar los lineamientos de la política de Compras y Contratación pública, además de la formulación del Plan Anual de Adquisiciones - PAA </t>
  </si>
  <si>
    <t xml:space="preserve">PAA formulado, aprobado y publicado </t>
  </si>
  <si>
    <t xml:space="preserve">Estructurar e implementar el Plan de Seguridad y Privacidad de la Información </t>
  </si>
  <si>
    <t>Plan de Seguridad y Privacidad de la Información  Estructurado</t>
  </si>
  <si>
    <t>Plan estructurado, aprobado, implementado y socializado (incluyendo seguimiento de de la Política de Seguridad y Privacidad de la Información ya aprobada y socializada)</t>
  </si>
  <si>
    <t xml:space="preserve">Lidera Subgerencia Administrativa y Financiera
</t>
  </si>
  <si>
    <t>Estructurar e implementar la Politica seguridad digital</t>
  </si>
  <si>
    <t>Politica de Seguridad digital Estructurado e implementado</t>
  </si>
  <si>
    <t>Politica de seguridad digital estructurado, aprobado, e implementado</t>
  </si>
  <si>
    <t>Implementar los lineamientos para la elaboración del Plan Estratégico de las Tecnologías de la Información - PETI,  de acuerdo con el marco de referencia de Arquitectura Empresarial del Estado.</t>
  </si>
  <si>
    <t>PETI  aprobado y en implementación</t>
  </si>
  <si>
    <t xml:space="preserve">Trimestral
</t>
  </si>
  <si>
    <t>PlETI aprobado y en implementación</t>
  </si>
  <si>
    <t>Lidera Subgerencia Administrativa y Financiera</t>
  </si>
  <si>
    <t>Elaboración  y seguimiento al Cronograma de actividades de soporte y Mantenimiento de infraestructura tecnológica</t>
  </si>
  <si>
    <t>Cantidad de mantenimientos de software y hardware de los equipos institucionales</t>
  </si>
  <si>
    <t>informes estadísticos  trimestrales  de soporte y mantenimiento</t>
  </si>
  <si>
    <t>Estrucutrar e implementat el Plan de Transformación Digital - Artículo 147 de la Ley 1955 de 2019</t>
  </si>
  <si>
    <t>Plan de Transformación Digital  estructurado</t>
  </si>
  <si>
    <t>Plan estructurado, aprobado y en implementación</t>
  </si>
  <si>
    <t>Implementar    el código de integridad con socializaciones y divulgaciones por los distintos canales (Pagina web, correos electrónicos y redes sociales), de las acciones del código de integridad, con los servidores públicos.</t>
  </si>
  <si>
    <t>Código de integridad implementado e interiorizado por los servidores públicos  cumplimiento en sus funciones y/o obligaciones</t>
  </si>
  <si>
    <t xml:space="preserve">Informe de avance, seguimiento y evaluación </t>
  </si>
  <si>
    <t>Subgerencia Administrativa   y Financiera</t>
  </si>
  <si>
    <t xml:space="preserve">Implementar el procedimiento peticiones, quejas, reclamos y sugerencias. </t>
  </si>
  <si>
    <t xml:space="preserve">Procedimiento PQRSD en implementación, seguimiento y evaluación </t>
  </si>
  <si>
    <t>Realizar seguimiento y evaluación a través de la medición  de indicadores y encuesta de satisfacción del usuario publicada en la página web de la entidad,  con el propósito de generar confianza a la comunidad sobre el que hacer institucional.</t>
  </si>
  <si>
    <t>Encuesta PQRSD en implementación, seguimiento  evaluación</t>
  </si>
  <si>
    <t>semestral</t>
  </si>
  <si>
    <t xml:space="preserve">Informe de resultado de encuestas seguimiento y evaluación  </t>
  </si>
  <si>
    <t xml:space="preserve">Implementar el plan estratégico integral de talento humano, articulado y vinculado con el Plan de Acción Institucional, ejecutando sus acciones y evaluando su eficacia. 
</t>
  </si>
  <si>
    <t>Plan Estratégico  en implementación y evaluado</t>
  </si>
  <si>
    <t xml:space="preserve">Informe de avence, seguimiento y evaluación </t>
  </si>
  <si>
    <t xml:space="preserve">Realizar las gestiones para el manejo de la plataforma SIGEP para  la RAP Eje Cafetero ante el DAFP </t>
  </si>
  <si>
    <t>Total hojas de vida validadas en SIGEP/ total servidores públicos vinculados</t>
  </si>
  <si>
    <t>Hojas de vida validadas en la plataforma SIGEP</t>
  </si>
  <si>
    <t xml:space="preserve">Subgerencia Administrativa y Financiera
</t>
  </si>
  <si>
    <t>N/A</t>
  </si>
  <si>
    <t xml:space="preserve">Establecer un mecanismo de información que permita visualizar en tiempo real la planta de personal  y generar los reportes, articulado con la nómina. (Manual de funciones, Planta global y planta estructural. perfiles de empleos, tipos de vinculación, nivel, código, grado, Nivel académico y género, datos del empleado entre otros) </t>
  </si>
  <si>
    <t>Implementación Base de datos</t>
  </si>
  <si>
    <t>Base de datos establecida</t>
  </si>
  <si>
    <t>Evaluar los compromisos con los servidores de acuerdo a la naturaleza de los cargos - evaluación de desempeño del personal o acuerdos gestión.</t>
  </si>
  <si>
    <t>Compromisos acordados y evaluados</t>
  </si>
  <si>
    <t xml:space="preserve">Identificación de compromisos  de acuerdo a   formularios DAFP "acuerdos de gestión" o evaluaciones de desempeño </t>
  </si>
  <si>
    <t>Subgerencia Administrativa y Financiera</t>
  </si>
  <si>
    <t xml:space="preserve">Implementar el procedimiento Gestión de Bienes y Servicios, 
</t>
  </si>
  <si>
    <t>Procedimiento Gestión de Bienes y Servicios en implementación y seguimiento</t>
  </si>
  <si>
    <t>Informe de avance y seguimiento  (incluyento reporte de control de inventarios de equipos de computo, muebles y enseres)</t>
  </si>
  <si>
    <t xml:space="preserve">Realizar el seguimiento y control del presupuesto, que permita que la planeación estratégica e institucional sea viable y sostenible.
 </t>
  </si>
  <si>
    <t xml:space="preserve">Ejecuciones presupuestales mensualizadas conforme a la ley.   
</t>
  </si>
  <si>
    <t xml:space="preserve">
Trimestral</t>
  </si>
  <si>
    <t>Informes  trimestrales de ejecuciones presupuestales de ingresos y gastos</t>
  </si>
  <si>
    <t xml:space="preserve">Implementación y seguimiento del Plan Institucional de Archivos  - PINAR.
</t>
  </si>
  <si>
    <t>2</t>
  </si>
  <si>
    <t xml:space="preserve">Gestión Documental institucional implementada s
</t>
  </si>
  <si>
    <t>Plan Institucional PINAR  implementado y socializado</t>
  </si>
  <si>
    <t>Lidera y consolida - Subgerencia Administrativa y Financiera
todos los procesos</t>
  </si>
  <si>
    <t>Informe de seguimiento</t>
  </si>
  <si>
    <t xml:space="preserve">
Aprobación e Implementación de los instrumentos archivísticos: Tablas de Retención Documental - TRD, Programa de Gestión Documental PGD, Cuadro de Clasificación Documental CCD</t>
  </si>
  <si>
    <t>TRD - PGD, CCD , aprobados,   socializados y publicados</t>
  </si>
  <si>
    <t>informe de seguimiento</t>
  </si>
  <si>
    <t>Implementación y seguimiento  de la ventanilla única de correspondencia (normalización de la producción documental, recepción, radicación unificada, consecutivos, formatos)</t>
  </si>
  <si>
    <t>1</t>
  </si>
  <si>
    <t>Ventanilla Unica de correspondencia, software de gestión documental</t>
  </si>
  <si>
    <t xml:space="preserve">Informe de seguimiento </t>
  </si>
  <si>
    <t xml:space="preserve">Elaboración de los instrumentos archivísticos: Tablas de Valoración Documental - TVD, Cuadro de Clasificación Documental - CCD, Tablas de Control de Acceso - TCA, Sistema Integrado de Conservación - SIC </t>
  </si>
  <si>
    <t xml:space="preserve">Seguridad en el acceso a la información </t>
  </si>
  <si>
    <t>Tablas de Valoración Documental - TVD, Cuadro de Clasificación Documental - CCD, Tablas de Control de Acceso - TCA, Sistema Integrado de Conservación - SIC, elaborados y aprobados</t>
  </si>
  <si>
    <t>Implementación de los requisitos de integridad, autenticidad, inalterabilidad, disponibilidad, preservación y metadatos de los documentos electrónicos de archivo en el Sistema de Gestión de Documento Electrónico.</t>
  </si>
  <si>
    <t>seguridad de la información electrónica</t>
  </si>
  <si>
    <t>Informes de seguimiento de mecanismos implementados en los sistemas de gestión de documentos electrónicos</t>
  </si>
  <si>
    <t>Lidera y consolida - Subgerencia Administrativa y Financiera</t>
  </si>
  <si>
    <t xml:space="preserve">Trimestral </t>
  </si>
  <si>
    <t xml:space="preserve">Oficina Asesora de Comunicaciones Internas y Externas 
</t>
  </si>
  <si>
    <t xml:space="preserve">Generar acciones de comunicación  que permitan promocionar las actividades institucionales y a la entidad. </t>
  </si>
  <si>
    <t xml:space="preserve">Oficina Asesora de Comunicaciones Internas y Externas </t>
  </si>
  <si>
    <t xml:space="preserve">Ejecutar el Plan  Estratégico de Comunicaciones de la entidad con el fin de mantener actualizada a la ciudadanía sobre programas, proyectos y demás acciones de la entidad. </t>
  </si>
  <si>
    <t>Gerencia
Subgerente de Planeación Estratégica y Prospectiva 
Subgerente deProyectos y Ordenamiento Regional</t>
  </si>
  <si>
    <t>Adelantar los proceso de selección de contratistas conforme a la ley 80 de 1993, Ley 1150 de 2007 y Decreto 1082 de 2015 y adicionalmente con observancia de los principios de economia, transparencia y responsabilidad.</t>
  </si>
  <si>
    <t xml:space="preserve">Procesos culminados de manera exitosa 
Procesos que  presentaron inconvenientes </t>
  </si>
  <si>
    <t>Producto</t>
  </si>
  <si>
    <t xml:space="preserve">Listado de procesos contractuales adelantados </t>
  </si>
  <si>
    <t>Oficina Asesora Jurídica</t>
  </si>
  <si>
    <t xml:space="preserve">Mejorar el desempeño jurídicial de la entidad, a través del cumplimiento del ciclo de defensa jurídica adoptado y del seguimiento a la política de prevención del daño antijurídico </t>
  </si>
  <si>
    <t>Efectividad de la aplicación de la política de prevención del daño antijurídico</t>
  </si>
  <si>
    <t xml:space="preserve">Relación de litigios y solicitudes </t>
  </si>
  <si>
    <t>Oficina Aesora Jurídica</t>
  </si>
  <si>
    <t>3,2,1,4  Defensa Jurídica
3,2,1,5 Mejora normativa</t>
  </si>
  <si>
    <t>Efectividad
Impacto</t>
  </si>
  <si>
    <t xml:space="preserve">Semestral
</t>
  </si>
  <si>
    <t>Estructurar y ejecutar los proyectos de inversión en el marco del Plan de Acción Estratégico  conforme a los hechos regionales del  Plan Estratégico regional y al Plan Regional de Ejecución aprobado en el Acuerdo Regional Nro.003/2021,    que orienten  el desarrollo económico y social de la región a nivel regional, nacional e internacional.</t>
  </si>
  <si>
    <t xml:space="preserve">Gerencia
Subgerencia de Proyectos y Desarrollo Regional </t>
  </si>
  <si>
    <t>Avance de cumplimiento de las metas del PER para la vigencia 2023</t>
  </si>
  <si>
    <t>Informes de seguimiento y evaluación del avance del plan de acción estratégico PER</t>
  </si>
  <si>
    <t>Apoyar la Identificación, localización y georreferenciación de los equipamientos y activos económicos, sociales y ambientales que permitan realizar un ordenamiento regional para el aprovechamiento de ventajas comparativas, competitivas, oportunidades y funcionalidades para la región.</t>
  </si>
  <si>
    <t>Apoyar la gestión para la consolidación de un sistema de información regional que permita a la alta gerencia, asociados y beneficiarios identificar las áreas funcionales, ventajas, oportunidades, vocaciones y pertinencia del territorio.</t>
  </si>
  <si>
    <t xml:space="preserve">Gestiones realizadas para la consolidación de un sistema de información regional </t>
  </si>
  <si>
    <t xml:space="preserve">Identificar fuentes de financiación y cooperación regional, nacional e internacional, que permitan la gestión de proyectos de impacto regional  </t>
  </si>
  <si>
    <t xml:space="preserve">Gestión ante las instancias nacionales o inernacionales de financiación para proyectos de impacto regional </t>
  </si>
  <si>
    <t xml:space="preserve">Semestral </t>
  </si>
  <si>
    <t>Relacional de posibles alianzas o gestiones realizadas</t>
  </si>
  <si>
    <t>Actualizar el portal web de la entidad bajo los lineamiento de gobierno digital</t>
  </si>
  <si>
    <t>URL del sitio web de la entidad con información real, oportuna y segura</t>
  </si>
  <si>
    <t xml:space="preserve">Relación de actualización  realizadas al sitio web
</t>
  </si>
  <si>
    <t>Interacción del ciudadano con la página web y  redes sociales de la entidad</t>
  </si>
  <si>
    <t xml:space="preserve">Relación de diseños elaborados
Informe de estrategias digitales
</t>
  </si>
  <si>
    <t xml:space="preserve">acciones ejecutadas del plan de comunicaciones / acciones programadas del plan de comunicaciones
</t>
  </si>
  <si>
    <t xml:space="preserve">Informes de la ejecución del Plan Estratégico de Comunicaciones
</t>
  </si>
  <si>
    <t xml:space="preserve">
Monto de recursos no utilizados / monto de recursos asignados</t>
  </si>
  <si>
    <t xml:space="preserve">Adelantar las gestiones ante las instancias nacionales, regionales y/o de cooperación correspondientes para la delegaciones o asignación de competencias </t>
  </si>
  <si>
    <t>Gestiones para promover al desarrollo regional</t>
  </si>
  <si>
    <t xml:space="preserve">Informes  </t>
  </si>
  <si>
    <t>HUMBERTO TOBON</t>
  </si>
  <si>
    <t xml:space="preserve">Subgerente de Planeación Estratégica y Prospectiva </t>
  </si>
  <si>
    <t>Armenia Quindío,  12 de diciembre de 2022</t>
  </si>
  <si>
    <t>X</t>
  </si>
  <si>
    <t>Total acciones 2023</t>
  </si>
  <si>
    <t>Total Acciones Plan Acción 2023</t>
  </si>
  <si>
    <t>Tareas compartidas
2023</t>
  </si>
  <si>
    <t xml:space="preserve">Gestión estratégica e institucional alineada para el cumplimiento de la misión </t>
  </si>
  <si>
    <t>Acciones compartidas</t>
  </si>
  <si>
    <r>
      <rPr>
        <b/>
        <sz val="9"/>
        <color theme="1"/>
        <rFont val="Arial"/>
        <family val="2"/>
      </rPr>
      <t xml:space="preserve">Planeación y Proyectos. </t>
    </r>
    <r>
      <rPr>
        <sz val="9"/>
        <color theme="1"/>
        <rFont val="Arial"/>
        <family val="2"/>
      </rPr>
      <t xml:space="preserve">
Coordinar y Gestionar  alianzas para fomentar soluciones innovadoras, a través de nuevos o mejorados métodos y tecnologías para la entidad, manteniendo la  cooperación con otras entidades, organismos o instituciones que potencien el conocimiento de la entidad y faciliten el intercambio.</t>
    </r>
  </si>
  <si>
    <t>Gerenciaa
Subgerencia de Planeación Estratégica y Prospectiva</t>
  </si>
  <si>
    <t>Implementación de capas territoriales contenidas en mapas o georeferenciadas  (ambiental, económico, logístico, alimentario y turístico), en fase intermedia</t>
  </si>
  <si>
    <t>Implementación de un sistema regional de información en fase intermedia</t>
  </si>
  <si>
    <t>Territorio caracterizado, identificado y georeferenciado en una fase intermedia</t>
  </si>
  <si>
    <t xml:space="preserve">Relación semestral de gestiones realizadas </t>
  </si>
  <si>
    <t xml:space="preserve">Plan Acción PER estructurado acorde al plan indicativo
</t>
  </si>
  <si>
    <t>Proyectos formulados y en ejecución en cumplimiento de metas del PER</t>
  </si>
  <si>
    <t xml:space="preserve">Plan de acción PER 2023 Estructurado
</t>
  </si>
  <si>
    <t xml:space="preserve">Proyectos en ejecución </t>
  </si>
  <si>
    <t>Trimestal</t>
  </si>
  <si>
    <t xml:space="preserve">Planear, Dirigir y organizar los lineamientos para la verificación y evaluación del Sistema de Control Interno de la entidad
</t>
  </si>
  <si>
    <t>Plan, programa, cronogramas aprobado por el Comité Institucional de Control Interno</t>
  </si>
  <si>
    <t>Todos los procesos
Control Interno</t>
  </si>
  <si>
    <t>Presentar los informes de Ley de acuerdo a las directrices emitidas para cada una de las dependencias y el control interno</t>
  </si>
  <si>
    <t>Propiciar espacios  de socialización con los equipos de trabajo  al interior de la entidad que promuevan la formación de  la cultura del control, el conocimiento y actualización  de normatividad y  temas de interés institucional y estratégico, para la toma de decisiones en beneficio del desarrollo de la región.</t>
  </si>
  <si>
    <t>Todos los procesos
Control Interno</t>
  </si>
  <si>
    <t>Verificar que el sistema de control interno esté formalmente establecido en todas y cada una de una de las actividades de la organización, estén adecuadamente definidos, sean apropiados y se mejoren permanentemente, de acuerdo con la evolución de la entidad, de acuerdo  a lineamientos y requsitos normativos</t>
  </si>
  <si>
    <t>Evaluar y verificar la aplicación de los mecanismos de participación ciudadana, que, en desarrollo del mandato constitucional y legal, diseñe la entidad correspondiente. </t>
  </si>
  <si>
    <t>Efectividad en los canales de participación  internos , externos de la entidad</t>
  </si>
  <si>
    <r>
      <rPr>
        <sz val="12"/>
        <color rgb="FF000000"/>
        <rFont val="Arial"/>
        <family val="2"/>
      </rPr>
      <t xml:space="preserve">Vigilar que la atención de quejas y reclamos se preste de acuerdo con las normas legales vigentes.  </t>
    </r>
    <r>
      <rPr>
        <sz val="12"/>
        <color theme="1"/>
        <rFont val="Arial"/>
        <family val="2"/>
      </rPr>
      <t>Apoyar las respuestas de peticiones, quejas, reclamos  y recursos que presenten usuarios externos, entidades y entes de control, en lo de su competencia</t>
    </r>
  </si>
  <si>
    <t>Anual
Trimestral
Cuatrimestral
semestral</t>
  </si>
  <si>
    <t>Informes de verificación de  los componentes en las dependencias  de la entidad</t>
  </si>
  <si>
    <t>Componentes del Sistema de Control Interno verificados  para la toma de decisiones</t>
  </si>
  <si>
    <t xml:space="preserve"> 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</si>
</sst>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50">
    <font>
      <sz val="11"/>
      <color theme="1"/>
      <name val="Calibri"/>
      <family val="2"/>
      <scheme val="minor"/>
    </font>
    <font>
      <b/>
      <sz val="12"/>
      <color theme="1"/>
      <name val="Arial"/>
      <family val="2"/>
    </font>
    <font>
      <sz val="12"/>
      <color theme="1"/>
      <name val="Arial"/>
      <family val="2"/>
    </font>
    <font>
      <b/>
      <sz val="18"/>
      <color theme="1"/>
      <name val="Arial"/>
      <family val="2"/>
    </font>
    <font>
      <b/>
      <sz val="18"/>
      <color theme="1"/>
      <name val="Calibri"/>
      <family val="2"/>
      <scheme val="minor"/>
    </font>
    <font>
      <sz val="11"/>
      <color theme="1"/>
      <name val="Arial"/>
      <family val="2"/>
    </font>
    <font>
      <u/>
      <sz val="11"/>
      <color theme="10"/>
      <name val="Calibri"/>
      <family val="2"/>
      <scheme val="minor"/>
    </font>
    <font>
      <b/>
      <sz val="10"/>
      <color theme="1"/>
      <name val="Arial"/>
      <family val="2"/>
    </font>
    <font>
      <sz val="10"/>
      <color theme="1"/>
      <name val="Arial"/>
      <family val="2"/>
    </font>
    <font>
      <sz val="11"/>
      <color theme="1"/>
      <name val="Calibri"/>
      <family val="2"/>
      <scheme val="minor"/>
    </font>
    <font>
      <sz val="12"/>
      <color theme="1"/>
      <name val="Georgia"/>
      <family val="1"/>
    </font>
    <font>
      <sz val="12"/>
      <name val="Arial"/>
      <family val="2"/>
    </font>
    <font>
      <b/>
      <sz val="12"/>
      <name val="Arial"/>
      <family val="2"/>
    </font>
    <font>
      <b/>
      <sz val="16"/>
      <color theme="1"/>
      <name val="Arial"/>
      <family val="2"/>
    </font>
    <font>
      <sz val="9"/>
      <color indexed="81"/>
      <name val="Tahoma"/>
      <family val="2"/>
    </font>
    <font>
      <b/>
      <sz val="9"/>
      <color indexed="81"/>
      <name val="Tahoma"/>
      <family val="2"/>
    </font>
    <font>
      <b/>
      <sz val="12"/>
      <color indexed="81"/>
      <name val="Georgia"/>
      <family val="1"/>
    </font>
    <font>
      <sz val="12"/>
      <color indexed="81"/>
      <name val="Georgia"/>
      <family val="1"/>
    </font>
    <font>
      <b/>
      <sz val="12"/>
      <color indexed="81"/>
      <name val="Gerogia"/>
    </font>
    <font>
      <sz val="12"/>
      <color indexed="81"/>
      <name val="Gerogia"/>
    </font>
    <font>
      <sz val="16"/>
      <name val="Arial"/>
      <family val="2"/>
    </font>
    <font>
      <sz val="14"/>
      <color theme="1"/>
      <name val="Arial"/>
      <family val="2"/>
    </font>
    <font>
      <b/>
      <sz val="14"/>
      <color theme="1"/>
      <name val="Arial"/>
      <family val="2"/>
    </font>
    <font>
      <sz val="28"/>
      <name val="Arial"/>
      <family val="2"/>
    </font>
    <font>
      <b/>
      <sz val="28"/>
      <name val="Arial"/>
      <family val="2"/>
    </font>
    <font>
      <sz val="16"/>
      <color theme="1"/>
      <name val="Arial"/>
      <family val="2"/>
    </font>
    <font>
      <b/>
      <sz val="13"/>
      <color theme="1"/>
      <name val="Arial"/>
      <family val="2"/>
    </font>
    <font>
      <b/>
      <sz val="13"/>
      <name val="Arial"/>
      <family val="2"/>
    </font>
    <font>
      <sz val="13"/>
      <color theme="1"/>
      <name val="Arial"/>
      <family val="2"/>
    </font>
    <font>
      <b/>
      <sz val="16"/>
      <name val="Arial"/>
      <family val="2"/>
    </font>
    <font>
      <sz val="12"/>
      <color rgb="FFFF0000"/>
      <name val="Arial"/>
      <family val="2"/>
    </font>
    <font>
      <b/>
      <sz val="11"/>
      <color theme="1"/>
      <name val="Arial"/>
      <family val="2"/>
    </font>
    <font>
      <sz val="18"/>
      <color theme="1"/>
      <name val="Arial"/>
      <family val="2"/>
    </font>
    <font>
      <sz val="18"/>
      <color theme="1"/>
      <name val="Calibri"/>
      <family val="2"/>
      <scheme val="minor"/>
    </font>
    <font>
      <sz val="12"/>
      <color theme="0"/>
      <name val="Arial"/>
      <family val="2"/>
    </font>
    <font>
      <sz val="12"/>
      <color theme="1"/>
      <name val="Calibri"/>
      <family val="2"/>
      <scheme val="minor"/>
    </font>
    <font>
      <sz val="11"/>
      <color theme="8" tint="-0.249977111117893"/>
      <name val="Arial"/>
      <family val="2"/>
    </font>
    <font>
      <u/>
      <sz val="11"/>
      <color theme="10"/>
      <name val="Arial"/>
      <family val="2"/>
    </font>
    <font>
      <sz val="11"/>
      <color theme="8" tint="-0.249977111117893"/>
      <name val="Calibri"/>
      <family val="2"/>
      <scheme val="minor"/>
    </font>
    <font>
      <sz val="16"/>
      <color rgb="FFFF0000"/>
      <name val="Arial"/>
      <family val="2"/>
    </font>
    <font>
      <sz val="16"/>
      <color theme="0"/>
      <name val="Arial"/>
      <family val="2"/>
    </font>
    <font>
      <sz val="7"/>
      <color theme="1"/>
      <name val="Arial"/>
      <family val="2"/>
    </font>
    <font>
      <sz val="9"/>
      <color theme="1"/>
      <name val="Arial"/>
      <family val="2"/>
    </font>
    <font>
      <b/>
      <sz val="9"/>
      <color theme="1"/>
      <name val="Arial"/>
      <family val="2"/>
    </font>
    <font>
      <b/>
      <sz val="11"/>
      <name val="Arial"/>
      <family val="2"/>
    </font>
    <font>
      <sz val="11"/>
      <name val="Arial"/>
      <family val="2"/>
    </font>
    <font>
      <sz val="11"/>
      <color theme="1"/>
      <name val="Georgia"/>
      <family val="1"/>
    </font>
    <font>
      <b/>
      <sz val="28"/>
      <color theme="1"/>
      <name val="Arial"/>
      <family val="2"/>
    </font>
    <font>
      <sz val="11"/>
      <name val="Calibri"/>
      <family val="2"/>
      <scheme val="minor"/>
    </font>
    <font>
      <sz val="12"/>
      <color rgb="FF000000"/>
      <name val="Arial"/>
      <family val="2"/>
    </font>
  </fonts>
  <fills count="23">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00B050"/>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6"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9" fontId="9"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20">
    <xf numFmtId="0" fontId="0" fillId="0" borderId="0" xfId="0"/>
    <xf numFmtId="0" fontId="2" fillId="0" borderId="0" xfId="0" applyFont="1"/>
    <xf numFmtId="0" fontId="5" fillId="0" borderId="0" xfId="0" applyFont="1" applyAlignment="1">
      <alignment horizontal="justify" vertical="top"/>
    </xf>
    <xf numFmtId="9" fontId="2" fillId="0" borderId="0" xfId="0" applyNumberFormat="1" applyFont="1"/>
    <xf numFmtId="49" fontId="2" fillId="0" borderId="0" xfId="0" applyNumberFormat="1" applyFont="1"/>
    <xf numFmtId="0" fontId="10" fillId="0" borderId="0" xfId="0" applyFont="1"/>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3" fillId="9" borderId="1" xfId="0" applyFont="1" applyFill="1" applyBorder="1" applyAlignment="1">
      <alignment horizontal="center" vertical="center"/>
    </xf>
    <xf numFmtId="2" fontId="2" fillId="8" borderId="1" xfId="0" applyNumberFormat="1" applyFont="1" applyFill="1" applyBorder="1" applyAlignment="1">
      <alignment horizontal="center" vertical="center"/>
    </xf>
    <xf numFmtId="0" fontId="2" fillId="8" borderId="1" xfId="0" applyFont="1" applyFill="1" applyBorder="1" applyAlignment="1">
      <alignment horizontal="justify" vertical="top" wrapText="1"/>
    </xf>
    <xf numFmtId="49" fontId="2" fillId="0" borderId="0" xfId="0" applyNumberFormat="1" applyFont="1" applyAlignment="1">
      <alignment horizontal="justify" vertical="justify"/>
    </xf>
    <xf numFmtId="0" fontId="8" fillId="0" borderId="0" xfId="0" applyFont="1"/>
    <xf numFmtId="0" fontId="7" fillId="0" borderId="1" xfId="0" applyFont="1" applyBorder="1" applyAlignment="1">
      <alignment vertical="top" wrapText="1"/>
    </xf>
    <xf numFmtId="0" fontId="8" fillId="0" borderId="1" xfId="0" applyFont="1" applyBorder="1" applyAlignment="1">
      <alignment vertical="top" wrapText="1"/>
    </xf>
    <xf numFmtId="0" fontId="8" fillId="0" borderId="0" xfId="0" applyFont="1" applyAlignment="1">
      <alignment wrapText="1"/>
    </xf>
    <xf numFmtId="0" fontId="8" fillId="0" borderId="0" xfId="0" applyFont="1" applyAlignment="1">
      <alignment vertical="top"/>
    </xf>
    <xf numFmtId="0" fontId="2" fillId="15" borderId="0" xfId="0" applyFont="1" applyFill="1"/>
    <xf numFmtId="0" fontId="23" fillId="16" borderId="1" xfId="0" applyFont="1" applyFill="1" applyBorder="1" applyAlignment="1">
      <alignment horizontal="center" vertical="center" wrapText="1"/>
    </xf>
    <xf numFmtId="0" fontId="25" fillId="2" borderId="1" xfId="0" applyFont="1" applyFill="1" applyBorder="1" applyAlignment="1">
      <alignment horizontal="center" vertical="top" wrapText="1"/>
    </xf>
    <xf numFmtId="0" fontId="24" fillId="5" borderId="1" xfId="0" applyFont="1" applyFill="1" applyBorder="1" applyAlignment="1">
      <alignment horizontal="center" vertical="center" wrapText="1"/>
    </xf>
    <xf numFmtId="0" fontId="1" fillId="5" borderId="1" xfId="0" applyFont="1" applyFill="1" applyBorder="1" applyAlignment="1">
      <alignment horizontal="justify" vertical="top" wrapText="1"/>
    </xf>
    <xf numFmtId="0" fontId="13" fillId="5" borderId="1" xfId="0" applyFont="1" applyFill="1" applyBorder="1" applyAlignment="1">
      <alignment horizontal="center" vertical="center"/>
    </xf>
    <xf numFmtId="0" fontId="1" fillId="5" borderId="2" xfId="0" applyFont="1" applyFill="1" applyBorder="1" applyAlignment="1">
      <alignment horizontal="justify" vertical="top" wrapText="1"/>
    </xf>
    <xf numFmtId="0" fontId="24" fillId="5" borderId="1" xfId="0" applyFont="1" applyFill="1" applyBorder="1" applyAlignment="1">
      <alignment horizontal="center" vertical="center"/>
    </xf>
    <xf numFmtId="0" fontId="1" fillId="5" borderId="1" xfId="0" applyFont="1" applyFill="1" applyBorder="1" applyAlignment="1">
      <alignment horizontal="justify" vertical="top"/>
    </xf>
    <xf numFmtId="0" fontId="2" fillId="6" borderId="0" xfId="0" applyFont="1" applyFill="1" applyAlignment="1">
      <alignment horizontal="centerContinuous" vertical="center"/>
    </xf>
    <xf numFmtId="0" fontId="11" fillId="3" borderId="1" xfId="0" applyFont="1" applyFill="1" applyBorder="1" applyAlignment="1">
      <alignment horizontal="justify" vertical="top" wrapText="1"/>
    </xf>
    <xf numFmtId="0" fontId="11" fillId="3" borderId="1" xfId="0" applyFont="1" applyFill="1" applyBorder="1" applyAlignment="1">
      <alignment horizontal="center" vertical="top"/>
    </xf>
    <xf numFmtId="0" fontId="11" fillId="3" borderId="1" xfId="0" applyFont="1" applyFill="1" applyBorder="1" applyAlignment="1">
      <alignment horizontal="center" vertical="top" wrapText="1"/>
    </xf>
    <xf numFmtId="0" fontId="11" fillId="3" borderId="7" xfId="0" applyFont="1" applyFill="1" applyBorder="1" applyAlignment="1">
      <alignment horizontal="justify" vertical="top" wrapText="1"/>
    </xf>
    <xf numFmtId="0" fontId="2" fillId="3" borderId="1" xfId="0" applyFont="1" applyFill="1" applyBorder="1" applyAlignment="1">
      <alignment horizontal="justify" vertical="top"/>
    </xf>
    <xf numFmtId="0" fontId="11" fillId="3" borderId="3" xfId="0" applyFont="1" applyFill="1" applyBorder="1" applyAlignment="1">
      <alignment horizontal="justify" vertical="top"/>
    </xf>
    <xf numFmtId="0" fontId="1" fillId="5" borderId="2" xfId="0" applyFont="1" applyFill="1" applyBorder="1" applyAlignment="1">
      <alignment horizontal="justify" vertical="top"/>
    </xf>
    <xf numFmtId="0" fontId="2" fillId="6" borderId="0" xfId="0" applyFont="1" applyFill="1" applyAlignment="1">
      <alignment horizontal="justify" vertical="top"/>
    </xf>
    <xf numFmtId="0" fontId="2" fillId="6" borderId="0" xfId="0" applyFont="1" applyFill="1" applyAlignment="1">
      <alignment horizontal="center" vertical="top"/>
    </xf>
    <xf numFmtId="0" fontId="2" fillId="6" borderId="0" xfId="0" applyFont="1" applyFill="1"/>
    <xf numFmtId="0" fontId="2" fillId="15" borderId="0" xfId="0" applyFont="1" applyFill="1" applyAlignment="1">
      <alignment horizontal="justify" vertical="top"/>
    </xf>
    <xf numFmtId="0" fontId="2" fillId="3" borderId="0" xfId="0" applyFont="1" applyFill="1" applyAlignment="1">
      <alignment horizontal="justify" vertical="top"/>
    </xf>
    <xf numFmtId="0" fontId="2" fillId="3" borderId="0" xfId="0" applyFont="1" applyFill="1" applyAlignment="1">
      <alignment horizontal="center" vertical="top"/>
    </xf>
    <xf numFmtId="0" fontId="26" fillId="2" borderId="6" xfId="0" applyFont="1" applyFill="1" applyBorder="1" applyAlignment="1">
      <alignment horizontal="center" vertical="center" wrapText="1"/>
    </xf>
    <xf numFmtId="0" fontId="26" fillId="2" borderId="6" xfId="0" applyFont="1" applyFill="1" applyBorder="1" applyAlignment="1">
      <alignment horizontal="center" vertical="center"/>
    </xf>
    <xf numFmtId="0" fontId="26" fillId="2" borderId="16" xfId="0" applyFont="1" applyFill="1" applyBorder="1" applyAlignment="1">
      <alignment horizontal="center" vertical="center"/>
    </xf>
    <xf numFmtId="0" fontId="27" fillId="16" borderId="6" xfId="0" applyFont="1" applyFill="1" applyBorder="1" applyAlignment="1">
      <alignment horizontal="center" vertical="center" wrapText="1"/>
    </xf>
    <xf numFmtId="9" fontId="26" fillId="8" borderId="1" xfId="0" applyNumberFormat="1" applyFont="1" applyFill="1" applyBorder="1" applyAlignment="1">
      <alignment horizontal="center" vertical="center" wrapText="1"/>
    </xf>
    <xf numFmtId="49" fontId="26" fillId="8" borderId="1" xfId="0" applyNumberFormat="1" applyFont="1" applyFill="1" applyBorder="1" applyAlignment="1">
      <alignment horizontal="centerContinuous" vertical="center" wrapText="1"/>
    </xf>
    <xf numFmtId="49" fontId="26" fillId="8" borderId="1" xfId="0" applyNumberFormat="1" applyFont="1" applyFill="1" applyBorder="1" applyAlignment="1">
      <alignment horizontal="center" vertical="center" wrapText="1"/>
    </xf>
    <xf numFmtId="0" fontId="28" fillId="0" borderId="0" xfId="0" applyFont="1"/>
    <xf numFmtId="9" fontId="21" fillId="8" borderId="1" xfId="0" applyNumberFormat="1" applyFont="1" applyFill="1" applyBorder="1" applyAlignment="1">
      <alignment horizontal="center" vertical="center"/>
    </xf>
    <xf numFmtId="2" fontId="21" fillId="8" borderId="1" xfId="0" applyNumberFormat="1" applyFont="1" applyFill="1" applyBorder="1" applyAlignment="1">
      <alignment horizontal="center" vertical="center"/>
    </xf>
    <xf numFmtId="9" fontId="21" fillId="0" borderId="0" xfId="0" applyNumberFormat="1" applyFont="1"/>
    <xf numFmtId="9" fontId="21" fillId="0" borderId="0" xfId="0" applyNumberFormat="1" applyFont="1" applyAlignment="1">
      <alignment horizontal="center" vertical="center"/>
    </xf>
    <xf numFmtId="2" fontId="21" fillId="0" borderId="0" xfId="0" applyNumberFormat="1" applyFont="1"/>
    <xf numFmtId="0" fontId="25" fillId="2" borderId="1" xfId="0" applyFont="1" applyFill="1" applyBorder="1" applyAlignment="1">
      <alignment horizontal="center" vertical="top"/>
    </xf>
    <xf numFmtId="0" fontId="11" fillId="3" borderId="1" xfId="0" applyFont="1" applyFill="1" applyBorder="1" applyAlignment="1">
      <alignment horizontal="justify" vertical="top"/>
    </xf>
    <xf numFmtId="0" fontId="29" fillId="16" borderId="17" xfId="0" applyFont="1" applyFill="1" applyBorder="1" applyAlignment="1">
      <alignment horizontal="center" vertical="center" wrapText="1"/>
    </xf>
    <xf numFmtId="0" fontId="25" fillId="0" borderId="0" xfId="0" applyFont="1"/>
    <xf numFmtId="0" fontId="7" fillId="10" borderId="1" xfId="0" applyFont="1" applyFill="1" applyBorder="1" applyAlignment="1">
      <alignment horizontal="center" vertical="center" wrapText="1"/>
    </xf>
    <xf numFmtId="0" fontId="5" fillId="0" borderId="0" xfId="0" applyFont="1" applyAlignment="1">
      <alignment horizontal="center" vertical="top"/>
    </xf>
    <xf numFmtId="0" fontId="7" fillId="0" borderId="4" xfId="0" applyFont="1" applyBorder="1" applyAlignment="1">
      <alignment vertical="top" wrapText="1"/>
    </xf>
    <xf numFmtId="0" fontId="30" fillId="6" borderId="0" xfId="0" applyFont="1" applyFill="1" applyAlignment="1">
      <alignment horizontal="justify" vertical="top"/>
    </xf>
    <xf numFmtId="0" fontId="2" fillId="0" borderId="1" xfId="0" applyFont="1" applyBorder="1"/>
    <xf numFmtId="1" fontId="2" fillId="0" borderId="1" xfId="0" applyNumberFormat="1" applyFont="1" applyBorder="1"/>
    <xf numFmtId="1" fontId="21" fillId="0" borderId="1" xfId="0" applyNumberFormat="1" applyFont="1" applyBorder="1"/>
    <xf numFmtId="0" fontId="21" fillId="0" borderId="1" xfId="0" applyFont="1" applyBorder="1"/>
    <xf numFmtId="9" fontId="21" fillId="0" borderId="1" xfId="0" applyNumberFormat="1" applyFont="1" applyBorder="1"/>
    <xf numFmtId="0" fontId="11" fillId="3" borderId="3" xfId="0" applyFont="1" applyFill="1" applyBorder="1" applyAlignment="1">
      <alignment horizontal="justify" vertical="top" wrapText="1"/>
    </xf>
    <xf numFmtId="9" fontId="21" fillId="0" borderId="1" xfId="0" applyNumberFormat="1" applyFont="1" applyBorder="1" applyAlignment="1">
      <alignment horizontal="center" vertical="center"/>
    </xf>
    <xf numFmtId="0" fontId="25" fillId="2" borderId="4" xfId="0" applyFont="1" applyFill="1" applyBorder="1" applyAlignment="1">
      <alignment horizontal="center" vertical="top"/>
    </xf>
    <xf numFmtId="0" fontId="25" fillId="2" borderId="4" xfId="0" applyFont="1" applyFill="1" applyBorder="1" applyAlignment="1">
      <alignment horizontal="justify" vertical="top" wrapText="1"/>
    </xf>
    <xf numFmtId="0" fontId="23" fillId="16" borderId="4" xfId="0" applyFont="1" applyFill="1" applyBorder="1" applyAlignment="1">
      <alignment horizontal="center" vertical="center" wrapText="1"/>
    </xf>
    <xf numFmtId="0" fontId="21" fillId="0" borderId="0" xfId="0" applyFont="1" applyAlignment="1">
      <alignment horizontal="center" vertical="top"/>
    </xf>
    <xf numFmtId="0" fontId="2" fillId="3" borderId="6" xfId="0" applyFont="1" applyFill="1" applyBorder="1" applyAlignment="1">
      <alignment horizontal="justify" vertical="top"/>
    </xf>
    <xf numFmtId="0" fontId="25" fillId="2" borderId="1" xfId="0" applyFont="1" applyFill="1" applyBorder="1" applyAlignment="1">
      <alignment horizontal="justify" vertical="top" wrapText="1"/>
    </xf>
    <xf numFmtId="0" fontId="25" fillId="2" borderId="4" xfId="0" applyFont="1" applyFill="1" applyBorder="1" applyAlignment="1">
      <alignment horizontal="center" vertical="top" wrapText="1"/>
    </xf>
    <xf numFmtId="0" fontId="23" fillId="6" borderId="0" xfId="0" applyFont="1" applyFill="1" applyAlignment="1">
      <alignment horizontal="center" vertical="center"/>
    </xf>
    <xf numFmtId="0" fontId="10" fillId="0" borderId="0" xfId="0" applyFont="1" applyAlignment="1">
      <alignment horizontal="justify" vertical="top" wrapText="1"/>
    </xf>
    <xf numFmtId="49" fontId="2" fillId="8" borderId="1" xfId="0" applyNumberFormat="1" applyFont="1" applyFill="1" applyBorder="1" applyAlignment="1">
      <alignment vertical="top" wrapText="1"/>
    </xf>
    <xf numFmtId="49" fontId="2" fillId="8" borderId="1" xfId="0" applyNumberFormat="1" applyFont="1" applyFill="1" applyBorder="1" applyAlignment="1">
      <alignment horizontal="justify" vertical="top" wrapText="1"/>
    </xf>
    <xf numFmtId="0" fontId="1" fillId="8" borderId="1" xfId="0" applyFont="1" applyFill="1" applyBorder="1" applyAlignment="1">
      <alignment horizontal="justify" vertical="top" wrapText="1"/>
    </xf>
    <xf numFmtId="2" fontId="2" fillId="5" borderId="1" xfId="0" applyNumberFormat="1" applyFont="1" applyFill="1" applyBorder="1" applyAlignment="1">
      <alignment horizontal="center" vertical="center"/>
    </xf>
    <xf numFmtId="0" fontId="21" fillId="5" borderId="1" xfId="0" applyFont="1" applyFill="1" applyBorder="1"/>
    <xf numFmtId="2" fontId="21" fillId="5" borderId="1" xfId="0" applyNumberFormat="1" applyFont="1" applyFill="1" applyBorder="1" applyAlignment="1">
      <alignment horizontal="center" vertical="center"/>
    </xf>
    <xf numFmtId="49" fontId="2" fillId="5" borderId="1" xfId="0" applyNumberFormat="1" applyFont="1" applyFill="1" applyBorder="1"/>
    <xf numFmtId="49" fontId="2" fillId="5" borderId="1" xfId="0" applyNumberFormat="1" applyFont="1" applyFill="1" applyBorder="1" applyAlignment="1">
      <alignment horizontal="justify" vertical="justify"/>
    </xf>
    <xf numFmtId="9" fontId="2" fillId="5" borderId="1" xfId="0" applyNumberFormat="1" applyFont="1" applyFill="1" applyBorder="1"/>
    <xf numFmtId="9" fontId="21" fillId="5" borderId="1" xfId="0" applyNumberFormat="1" applyFont="1" applyFill="1" applyBorder="1"/>
    <xf numFmtId="0" fontId="2" fillId="8" borderId="1" xfId="0" applyFont="1" applyFill="1" applyBorder="1" applyAlignment="1">
      <alignment vertical="top" wrapText="1"/>
    </xf>
    <xf numFmtId="49" fontId="2" fillId="8" borderId="1" xfId="0" applyNumberFormat="1" applyFont="1" applyFill="1" applyBorder="1" applyAlignment="1">
      <alignment horizontal="left" vertical="top" wrapText="1"/>
    </xf>
    <xf numFmtId="10" fontId="11" fillId="0" borderId="1" xfId="1" applyNumberFormat="1" applyFont="1" applyBorder="1" applyAlignment="1" applyProtection="1">
      <alignment horizontal="center" vertical="center" wrapText="1"/>
      <protection locked="0"/>
    </xf>
    <xf numFmtId="10" fontId="12" fillId="0" borderId="1" xfId="1" applyNumberFormat="1" applyFont="1" applyBorder="1" applyAlignment="1">
      <alignment horizontal="center" vertical="center" wrapText="1"/>
    </xf>
    <xf numFmtId="10" fontId="2" fillId="6" borderId="0" xfId="0" applyNumberFormat="1" applyFont="1" applyFill="1" applyAlignment="1">
      <alignment horizontal="justify" vertical="top"/>
    </xf>
    <xf numFmtId="2" fontId="2" fillId="9" borderId="1" xfId="0" applyNumberFormat="1" applyFont="1" applyFill="1" applyBorder="1" applyAlignment="1">
      <alignment horizontal="center" vertical="center"/>
    </xf>
    <xf numFmtId="1" fontId="11" fillId="9" borderId="1" xfId="0" applyNumberFormat="1" applyFont="1" applyFill="1" applyBorder="1" applyAlignment="1" applyProtection="1">
      <alignment horizontal="center" vertical="center" wrapText="1"/>
      <protection locked="0"/>
    </xf>
    <xf numFmtId="1" fontId="11" fillId="14" borderId="1" xfId="0" applyNumberFormat="1" applyFont="1" applyFill="1" applyBorder="1" applyAlignment="1" applyProtection="1">
      <alignment horizontal="center" vertical="center" wrapText="1"/>
      <protection locked="0"/>
    </xf>
    <xf numFmtId="1" fontId="11" fillId="13" borderId="1" xfId="0" applyNumberFormat="1" applyFont="1" applyFill="1" applyBorder="1" applyAlignment="1" applyProtection="1">
      <alignment horizontal="center" vertical="center" wrapText="1"/>
      <protection locked="0"/>
    </xf>
    <xf numFmtId="1" fontId="11" fillId="12" borderId="1" xfId="0" applyNumberFormat="1" applyFont="1" applyFill="1" applyBorder="1" applyAlignment="1" applyProtection="1">
      <alignment horizontal="center" vertical="center" wrapText="1"/>
      <protection locked="0"/>
    </xf>
    <xf numFmtId="1" fontId="11" fillId="11" borderId="1" xfId="0" applyNumberFormat="1" applyFont="1" applyFill="1" applyBorder="1" applyAlignment="1" applyProtection="1">
      <alignment horizontal="center" vertical="center" wrapText="1"/>
      <protection locked="0"/>
    </xf>
    <xf numFmtId="1" fontId="11" fillId="17" borderId="1" xfId="0" applyNumberFormat="1" applyFont="1" applyFill="1" applyBorder="1" applyAlignment="1" applyProtection="1">
      <alignment horizontal="center" vertical="center" wrapText="1"/>
      <protection locked="0"/>
    </xf>
    <xf numFmtId="1" fontId="12" fillId="0" borderId="1" xfId="0" applyNumberFormat="1" applyFont="1" applyBorder="1" applyAlignment="1">
      <alignment horizontal="center" vertical="center" wrapText="1"/>
    </xf>
    <xf numFmtId="1" fontId="11" fillId="0" borderId="1" xfId="0" applyNumberFormat="1" applyFont="1" applyBorder="1"/>
    <xf numFmtId="0" fontId="2" fillId="5" borderId="3" xfId="0" applyFont="1" applyFill="1" applyBorder="1" applyAlignment="1">
      <alignment vertical="top"/>
    </xf>
    <xf numFmtId="0" fontId="2" fillId="5" borderId="1" xfId="0" applyFont="1" applyFill="1" applyBorder="1" applyAlignment="1">
      <alignment vertical="top"/>
    </xf>
    <xf numFmtId="0" fontId="11" fillId="0" borderId="1" xfId="0" applyFont="1" applyBorder="1" applyAlignment="1">
      <alignment horizontal="justify" vertical="top" wrapText="1"/>
    </xf>
    <xf numFmtId="0" fontId="2" fillId="0" borderId="0" xfId="0" applyFont="1" applyAlignment="1">
      <alignment vertical="top"/>
    </xf>
    <xf numFmtId="0" fontId="2" fillId="8" borderId="4" xfId="0" applyFont="1" applyFill="1" applyBorder="1" applyAlignment="1">
      <alignment horizontal="justify" vertical="top" wrapText="1"/>
    </xf>
    <xf numFmtId="1" fontId="21" fillId="0" borderId="6" xfId="0" applyNumberFormat="1" applyFont="1" applyBorder="1"/>
    <xf numFmtId="9" fontId="21" fillId="0" borderId="6" xfId="0" applyNumberFormat="1" applyFont="1" applyBorder="1" applyAlignment="1">
      <alignment horizontal="center" vertical="center"/>
    </xf>
    <xf numFmtId="0" fontId="2" fillId="3" borderId="4" xfId="0" applyFont="1" applyFill="1" applyBorder="1" applyAlignment="1">
      <alignment horizontal="justify" vertical="top"/>
    </xf>
    <xf numFmtId="0" fontId="2" fillId="3" borderId="1" xfId="0" applyFont="1" applyFill="1" applyBorder="1" applyAlignment="1">
      <alignment horizontal="center" vertical="top" wrapText="1"/>
    </xf>
    <xf numFmtId="9" fontId="21" fillId="8" borderId="4" xfId="0" applyNumberFormat="1" applyFont="1" applyFill="1" applyBorder="1" applyAlignment="1">
      <alignment horizontal="center" vertical="center"/>
    </xf>
    <xf numFmtId="0" fontId="5" fillId="8" borderId="4" xfId="0" applyFont="1" applyFill="1" applyBorder="1" applyAlignment="1">
      <alignment horizontal="left" vertical="top" wrapText="1"/>
    </xf>
    <xf numFmtId="0" fontId="2" fillId="3" borderId="1" xfId="0" applyFont="1" applyFill="1" applyBorder="1" applyAlignment="1">
      <alignment horizontal="justify" vertical="top" wrapText="1"/>
    </xf>
    <xf numFmtId="0" fontId="2" fillId="3" borderId="1" xfId="0" applyFont="1" applyFill="1" applyBorder="1" applyAlignment="1">
      <alignment horizontal="center" vertical="top"/>
    </xf>
    <xf numFmtId="0" fontId="3" fillId="5" borderId="1" xfId="0" applyFont="1" applyFill="1" applyBorder="1" applyAlignment="1">
      <alignment horizontal="center" vertical="center"/>
    </xf>
    <xf numFmtId="0" fontId="34" fillId="3" borderId="0" xfId="0" applyFont="1" applyFill="1" applyAlignment="1">
      <alignment horizontal="justify" vertical="top"/>
    </xf>
    <xf numFmtId="0" fontId="1" fillId="20" borderId="6" xfId="0" applyFont="1" applyFill="1" applyBorder="1" applyAlignment="1">
      <alignment horizontal="center" vertical="center" wrapText="1"/>
    </xf>
    <xf numFmtId="0" fontId="2" fillId="20" borderId="1" xfId="0" applyFont="1" applyFill="1" applyBorder="1" applyAlignment="1">
      <alignment horizontal="justify" vertical="top" wrapText="1"/>
    </xf>
    <xf numFmtId="0" fontId="2" fillId="20" borderId="5" xfId="0" applyFont="1" applyFill="1" applyBorder="1" applyAlignment="1">
      <alignment horizontal="justify" vertical="top" wrapText="1"/>
    </xf>
    <xf numFmtId="0" fontId="2" fillId="20" borderId="4" xfId="0" applyFont="1" applyFill="1" applyBorder="1" applyAlignment="1">
      <alignment horizontal="justify" vertical="top" wrapText="1"/>
    </xf>
    <xf numFmtId="0" fontId="2" fillId="20" borderId="1" xfId="0" applyFont="1" applyFill="1" applyBorder="1" applyAlignment="1">
      <alignment horizontal="justify" vertical="top"/>
    </xf>
    <xf numFmtId="0" fontId="2" fillId="0" borderId="0" xfId="0" applyFont="1" applyAlignment="1">
      <alignment horizontal="center" vertical="top"/>
    </xf>
    <xf numFmtId="0" fontId="2" fillId="0" borderId="0" xfId="0" applyFont="1" applyAlignment="1">
      <alignment horizontal="justify" vertical="top"/>
    </xf>
    <xf numFmtId="0" fontId="1" fillId="0" borderId="0" xfId="0" applyFont="1" applyAlignment="1">
      <alignment horizontal="center"/>
    </xf>
    <xf numFmtId="0" fontId="1" fillId="5" borderId="1" xfId="0" applyFont="1" applyFill="1" applyBorder="1" applyAlignment="1">
      <alignment horizontal="center" vertical="top" wrapText="1"/>
    </xf>
    <xf numFmtId="0" fontId="1" fillId="5" borderId="2" xfId="0" applyFont="1" applyFill="1" applyBorder="1" applyAlignment="1">
      <alignment horizontal="center" vertical="top" wrapText="1"/>
    </xf>
    <xf numFmtId="0" fontId="1" fillId="5" borderId="1" xfId="0" applyFont="1" applyFill="1" applyBorder="1" applyAlignment="1">
      <alignment horizontal="center" vertical="top"/>
    </xf>
    <xf numFmtId="0" fontId="1" fillId="5" borderId="2" xfId="0" applyFont="1" applyFill="1" applyBorder="1" applyAlignment="1">
      <alignment horizontal="center" vertical="top"/>
    </xf>
    <xf numFmtId="0" fontId="30" fillId="6" borderId="0" xfId="0" applyFont="1" applyFill="1" applyAlignment="1">
      <alignment horizontal="center" vertical="top"/>
    </xf>
    <xf numFmtId="164" fontId="2" fillId="3" borderId="1"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xf>
    <xf numFmtId="0" fontId="1" fillId="5" borderId="3" xfId="0" applyFont="1" applyFill="1" applyBorder="1" applyAlignment="1">
      <alignment horizontal="center" vertical="top" wrapText="1"/>
    </xf>
    <xf numFmtId="0" fontId="1" fillId="5" borderId="3" xfId="0" applyFont="1" applyFill="1" applyBorder="1" applyAlignment="1">
      <alignment horizontal="center" vertical="top"/>
    </xf>
    <xf numFmtId="164" fontId="11" fillId="3" borderId="1"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0" fontId="22" fillId="3" borderId="6" xfId="0" applyFont="1" applyFill="1" applyBorder="1" applyAlignment="1">
      <alignment horizontal="center" vertical="center" wrapText="1"/>
    </xf>
    <xf numFmtId="164" fontId="11" fillId="3" borderId="6" xfId="0" applyNumberFormat="1" applyFont="1" applyFill="1" applyBorder="1" applyAlignment="1">
      <alignment horizontal="center" vertical="top" wrapText="1"/>
    </xf>
    <xf numFmtId="0" fontId="25" fillId="2" borderId="8" xfId="0" applyFont="1" applyFill="1" applyBorder="1" applyAlignment="1">
      <alignment horizontal="center" vertical="top" wrapText="1"/>
    </xf>
    <xf numFmtId="0" fontId="11" fillId="3" borderId="6" xfId="0" applyFont="1" applyFill="1" applyBorder="1" applyAlignment="1">
      <alignment horizontal="justify" vertical="top"/>
    </xf>
    <xf numFmtId="0" fontId="31" fillId="20" borderId="6" xfId="0" applyFont="1" applyFill="1" applyBorder="1" applyAlignment="1">
      <alignment horizontal="center" vertical="center" wrapText="1"/>
    </xf>
    <xf numFmtId="0" fontId="36" fillId="20" borderId="1" xfId="0" applyFont="1" applyFill="1" applyBorder="1" applyAlignment="1">
      <alignment horizontal="justify" vertical="top" wrapText="1"/>
    </xf>
    <xf numFmtId="0" fontId="36" fillId="20" borderId="15" xfId="0" applyFont="1" applyFill="1" applyBorder="1" applyAlignment="1">
      <alignment horizontal="justify" vertical="top" wrapText="1"/>
    </xf>
    <xf numFmtId="0" fontId="36" fillId="20" borderId="4" xfId="0" applyFont="1" applyFill="1" applyBorder="1" applyAlignment="1">
      <alignment horizontal="justify" vertical="top" wrapText="1"/>
    </xf>
    <xf numFmtId="0" fontId="37" fillId="20" borderId="1" xfId="3" applyFont="1" applyFill="1" applyBorder="1" applyAlignment="1">
      <alignment horizontal="justify" vertical="top" wrapText="1"/>
    </xf>
    <xf numFmtId="0" fontId="5" fillId="6" borderId="0" xfId="0" applyFont="1" applyFill="1"/>
    <xf numFmtId="0" fontId="31" fillId="0" borderId="0" xfId="0" applyFont="1" applyAlignment="1">
      <alignment horizontal="center"/>
    </xf>
    <xf numFmtId="0" fontId="11" fillId="21" borderId="1" xfId="0" applyFont="1" applyFill="1" applyBorder="1" applyAlignment="1">
      <alignment horizontal="center" vertical="top" wrapText="1"/>
    </xf>
    <xf numFmtId="0" fontId="2" fillId="21" borderId="1" xfId="0" applyFont="1" applyFill="1" applyBorder="1" applyAlignment="1">
      <alignment horizontal="justify" vertical="top" wrapText="1"/>
    </xf>
    <xf numFmtId="0" fontId="11" fillId="21" borderId="4" xfId="0" applyFont="1" applyFill="1" applyBorder="1" applyAlignment="1">
      <alignment horizontal="center" vertical="top" wrapText="1"/>
    </xf>
    <xf numFmtId="0" fontId="2" fillId="20" borderId="1" xfId="0" applyFont="1" applyFill="1" applyBorder="1" applyAlignment="1">
      <alignment vertical="top" wrapText="1"/>
    </xf>
    <xf numFmtId="0" fontId="11" fillId="21" borderId="1" xfId="0" applyFont="1" applyFill="1" applyBorder="1" applyAlignment="1">
      <alignment horizontal="justify" vertical="top" wrapText="1"/>
    </xf>
    <xf numFmtId="0" fontId="11" fillId="3" borderId="4" xfId="0" applyFont="1" applyFill="1" applyBorder="1" applyAlignment="1">
      <alignment horizontal="justify" vertical="top" wrapText="1"/>
    </xf>
    <xf numFmtId="0" fontId="11" fillId="3" borderId="6" xfId="0" applyFont="1" applyFill="1" applyBorder="1" applyAlignment="1">
      <alignment horizontal="justify" vertical="top" wrapText="1"/>
    </xf>
    <xf numFmtId="0" fontId="2" fillId="3" borderId="4" xfId="0" applyFont="1" applyFill="1" applyBorder="1" applyAlignment="1">
      <alignment horizontal="justify" vertical="top" wrapText="1"/>
    </xf>
    <xf numFmtId="0" fontId="11" fillId="3" borderId="4" xfId="0" applyFont="1" applyFill="1" applyBorder="1" applyAlignment="1">
      <alignment horizontal="center" vertical="top"/>
    </xf>
    <xf numFmtId="0" fontId="2" fillId="3" borderId="4" xfId="0" applyFont="1" applyFill="1" applyBorder="1" applyAlignment="1">
      <alignment horizontal="center" vertical="top" wrapText="1"/>
    </xf>
    <xf numFmtId="9" fontId="11" fillId="3" borderId="1" xfId="0" applyNumberFormat="1" applyFont="1" applyFill="1" applyBorder="1" applyAlignment="1">
      <alignment horizontal="justify" vertical="top" wrapText="1"/>
    </xf>
    <xf numFmtId="0" fontId="2" fillId="3" borderId="4" xfId="0" applyFont="1" applyFill="1" applyBorder="1" applyAlignment="1">
      <alignment horizontal="center" vertical="top"/>
    </xf>
    <xf numFmtId="0" fontId="2" fillId="3" borderId="5" xfId="0" applyFont="1" applyFill="1" applyBorder="1" applyAlignment="1">
      <alignment horizontal="center" vertical="top"/>
    </xf>
    <xf numFmtId="0" fontId="11" fillId="3" borderId="5" xfId="0" applyFont="1" applyFill="1" applyBorder="1" applyAlignment="1">
      <alignment horizontal="center" vertical="top"/>
    </xf>
    <xf numFmtId="164" fontId="11" fillId="21" borderId="1" xfId="0" applyNumberFormat="1" applyFont="1" applyFill="1" applyBorder="1" applyAlignment="1">
      <alignment horizontal="center" vertical="top" wrapText="1"/>
    </xf>
    <xf numFmtId="14" fontId="11" fillId="21" borderId="1" xfId="0" applyNumberFormat="1" applyFont="1" applyFill="1" applyBorder="1" applyAlignment="1">
      <alignment horizontal="center" vertical="top"/>
    </xf>
    <xf numFmtId="165" fontId="13" fillId="5" borderId="3" xfId="0" applyNumberFormat="1" applyFont="1" applyFill="1" applyBorder="1" applyAlignment="1">
      <alignment horizontal="center" vertical="top" wrapText="1"/>
    </xf>
    <xf numFmtId="165" fontId="25" fillId="18" borderId="1" xfId="0" applyNumberFormat="1" applyFont="1" applyFill="1" applyBorder="1" applyAlignment="1">
      <alignment horizontal="center" vertical="top" wrapText="1"/>
    </xf>
    <xf numFmtId="165" fontId="20" fillId="18" borderId="1" xfId="0" applyNumberFormat="1" applyFont="1" applyFill="1" applyBorder="1" applyAlignment="1">
      <alignment horizontal="center" vertical="top" wrapText="1"/>
    </xf>
    <xf numFmtId="165" fontId="25" fillId="4" borderId="1" xfId="0" applyNumberFormat="1" applyFont="1" applyFill="1" applyBorder="1" applyAlignment="1">
      <alignment horizontal="center" vertical="top" wrapText="1"/>
    </xf>
    <xf numFmtId="165" fontId="25" fillId="18" borderId="1" xfId="0" applyNumberFormat="1" applyFont="1" applyFill="1" applyBorder="1" applyAlignment="1">
      <alignment horizontal="center" vertical="top"/>
    </xf>
    <xf numFmtId="165" fontId="13" fillId="5" borderId="3" xfId="0" applyNumberFormat="1" applyFont="1" applyFill="1" applyBorder="1" applyAlignment="1">
      <alignment horizontal="center" vertical="top"/>
    </xf>
    <xf numFmtId="165" fontId="20" fillId="4" borderId="1" xfId="0" applyNumberFormat="1" applyFont="1" applyFill="1" applyBorder="1" applyAlignment="1">
      <alignment horizontal="center" vertical="top" wrapText="1"/>
    </xf>
    <xf numFmtId="165" fontId="25" fillId="18" borderId="4" xfId="0" applyNumberFormat="1" applyFont="1" applyFill="1" applyBorder="1" applyAlignment="1">
      <alignment horizontal="center" vertical="top"/>
    </xf>
    <xf numFmtId="165" fontId="25" fillId="18" borderId="6" xfId="0" applyNumberFormat="1" applyFont="1" applyFill="1" applyBorder="1" applyAlignment="1">
      <alignment horizontal="center" vertical="top" wrapText="1"/>
    </xf>
    <xf numFmtId="165" fontId="25" fillId="6" borderId="0" xfId="0" applyNumberFormat="1" applyFont="1" applyFill="1" applyAlignment="1">
      <alignment horizontal="center" vertical="top"/>
    </xf>
    <xf numFmtId="165" fontId="25" fillId="3" borderId="0" xfId="0" applyNumberFormat="1" applyFont="1" applyFill="1" applyAlignment="1">
      <alignment horizontal="center" vertical="top"/>
    </xf>
    <xf numFmtId="0" fontId="13" fillId="5" borderId="1" xfId="0" applyFont="1" applyFill="1" applyBorder="1" applyAlignment="1">
      <alignment horizontal="center" vertical="top" wrapText="1"/>
    </xf>
    <xf numFmtId="0" fontId="25" fillId="3" borderId="3" xfId="0" applyFont="1" applyFill="1" applyBorder="1" applyAlignment="1">
      <alignment horizontal="center" vertical="top" wrapText="1"/>
    </xf>
    <xf numFmtId="0" fontId="20" fillId="3" borderId="3" xfId="0" applyFont="1" applyFill="1" applyBorder="1" applyAlignment="1">
      <alignment horizontal="center" vertical="top" wrapText="1"/>
    </xf>
    <xf numFmtId="9" fontId="25" fillId="3" borderId="3" xfId="0" applyNumberFormat="1" applyFont="1" applyFill="1" applyBorder="1" applyAlignment="1">
      <alignment horizontal="center" vertical="top" wrapText="1"/>
    </xf>
    <xf numFmtId="0" fontId="25" fillId="3" borderId="1" xfId="0" applyFont="1" applyFill="1" applyBorder="1" applyAlignment="1">
      <alignment horizontal="center" vertical="top"/>
    </xf>
    <xf numFmtId="0" fontId="20" fillId="3" borderId="1" xfId="0" applyFont="1" applyFill="1" applyBorder="1" applyAlignment="1">
      <alignment horizontal="center" vertical="top" wrapText="1"/>
    </xf>
    <xf numFmtId="9" fontId="20" fillId="3" borderId="1" xfId="0" applyNumberFormat="1" applyFont="1" applyFill="1" applyBorder="1" applyAlignment="1">
      <alignment horizontal="center" vertical="top" wrapText="1"/>
    </xf>
    <xf numFmtId="9" fontId="25" fillId="3" borderId="1" xfId="0" applyNumberFormat="1" applyFont="1" applyFill="1" applyBorder="1" applyAlignment="1">
      <alignment horizontal="center" vertical="top"/>
    </xf>
    <xf numFmtId="9" fontId="25" fillId="3" borderId="1" xfId="0" applyNumberFormat="1" applyFont="1" applyFill="1" applyBorder="1" applyAlignment="1">
      <alignment horizontal="center" vertical="top" wrapText="1"/>
    </xf>
    <xf numFmtId="0" fontId="25" fillId="3" borderId="9" xfId="0" applyFont="1" applyFill="1" applyBorder="1" applyAlignment="1">
      <alignment horizontal="center" vertical="top" wrapText="1"/>
    </xf>
    <xf numFmtId="9" fontId="25" fillId="3" borderId="7" xfId="0" applyNumberFormat="1" applyFont="1" applyFill="1" applyBorder="1" applyAlignment="1">
      <alignment horizontal="center" vertical="top" wrapText="1"/>
    </xf>
    <xf numFmtId="0" fontId="13" fillId="5" borderId="2" xfId="0" applyFont="1" applyFill="1" applyBorder="1" applyAlignment="1">
      <alignment horizontal="center" vertical="top" wrapText="1"/>
    </xf>
    <xf numFmtId="0" fontId="25" fillId="3" borderId="7" xfId="0" applyFont="1" applyFill="1" applyBorder="1" applyAlignment="1">
      <alignment horizontal="center" vertical="top" wrapText="1"/>
    </xf>
    <xf numFmtId="9" fontId="25" fillId="3" borderId="3" xfId="0" applyNumberFormat="1" applyFont="1" applyFill="1" applyBorder="1" applyAlignment="1">
      <alignment horizontal="center" vertical="top"/>
    </xf>
    <xf numFmtId="0" fontId="13" fillId="5" borderId="1" xfId="0" applyFont="1" applyFill="1" applyBorder="1" applyAlignment="1">
      <alignment horizontal="center" vertical="top"/>
    </xf>
    <xf numFmtId="9" fontId="20" fillId="3" borderId="3" xfId="0" applyNumberFormat="1" applyFont="1" applyFill="1" applyBorder="1" applyAlignment="1">
      <alignment horizontal="center" vertical="top"/>
    </xf>
    <xf numFmtId="9" fontId="20" fillId="3" borderId="9" xfId="0" applyNumberFormat="1" applyFont="1" applyFill="1" applyBorder="1" applyAlignment="1">
      <alignment horizontal="center" vertical="top" wrapText="1"/>
    </xf>
    <xf numFmtId="49" fontId="20" fillId="3" borderId="9" xfId="0" applyNumberFormat="1" applyFont="1" applyFill="1" applyBorder="1" applyAlignment="1">
      <alignment horizontal="center" vertical="top" wrapText="1"/>
    </xf>
    <xf numFmtId="9" fontId="25" fillId="3" borderId="9" xfId="0" applyNumberFormat="1" applyFont="1" applyFill="1" applyBorder="1" applyAlignment="1">
      <alignment horizontal="center" vertical="top" wrapText="1"/>
    </xf>
    <xf numFmtId="9" fontId="20" fillId="21" borderId="1" xfId="0" applyNumberFormat="1" applyFont="1" applyFill="1" applyBorder="1" applyAlignment="1">
      <alignment horizontal="center" vertical="top" wrapText="1"/>
    </xf>
    <xf numFmtId="49" fontId="25" fillId="3" borderId="1" xfId="0" applyNumberFormat="1" applyFont="1" applyFill="1" applyBorder="1" applyAlignment="1">
      <alignment horizontal="center" vertical="top" wrapText="1"/>
    </xf>
    <xf numFmtId="0" fontId="25" fillId="6" borderId="0" xfId="0" applyFont="1" applyFill="1" applyAlignment="1">
      <alignment horizontal="center" vertical="top"/>
    </xf>
    <xf numFmtId="0" fontId="39" fillId="6" borderId="0" xfId="0" applyFont="1" applyFill="1" applyAlignment="1">
      <alignment horizontal="center" vertical="top"/>
    </xf>
    <xf numFmtId="0" fontId="40" fillId="3" borderId="0" xfId="0" applyFont="1" applyFill="1" applyAlignment="1">
      <alignment horizontal="center" vertical="top"/>
    </xf>
    <xf numFmtId="0" fontId="25" fillId="3" borderId="0" xfId="0" applyFont="1" applyFill="1" applyAlignment="1">
      <alignment horizontal="center" vertical="top"/>
    </xf>
    <xf numFmtId="0" fontId="5" fillId="0" borderId="0" xfId="0" applyFont="1"/>
    <xf numFmtId="0" fontId="5" fillId="10" borderId="0" xfId="0" applyFont="1" applyFill="1"/>
    <xf numFmtId="0" fontId="41" fillId="0" borderId="0" xfId="0" applyFont="1"/>
    <xf numFmtId="0" fontId="41" fillId="6" borderId="0" xfId="0" applyFont="1" applyFill="1"/>
    <xf numFmtId="0" fontId="8" fillId="0" borderId="0" xfId="0" applyFont="1" applyAlignment="1">
      <alignment horizontal="justify" vertical="top"/>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42" fillId="0" borderId="1" xfId="0" applyFont="1" applyBorder="1" applyAlignment="1">
      <alignment horizontal="justify" vertical="top" wrapText="1"/>
    </xf>
    <xf numFmtId="0" fontId="22" fillId="0" borderId="1" xfId="0" applyFont="1" applyBorder="1" applyAlignment="1">
      <alignment vertical="center"/>
    </xf>
    <xf numFmtId="0" fontId="13" fillId="21" borderId="1" xfId="0" applyFont="1" applyFill="1" applyBorder="1" applyAlignment="1">
      <alignment horizontal="center" vertical="center"/>
    </xf>
    <xf numFmtId="0" fontId="10" fillId="4" borderId="0" xfId="0" applyFont="1" applyFill="1"/>
    <xf numFmtId="0" fontId="22" fillId="4" borderId="1" xfId="0" applyFont="1" applyFill="1" applyBorder="1" applyAlignment="1">
      <alignment horizontal="center" vertical="center"/>
    </xf>
    <xf numFmtId="0" fontId="1" fillId="21" borderId="1" xfId="0" applyFont="1" applyFill="1" applyBorder="1" applyAlignment="1">
      <alignment horizontal="center" vertical="center"/>
    </xf>
    <xf numFmtId="0" fontId="1" fillId="21" borderId="1" xfId="0" applyFont="1" applyFill="1" applyBorder="1" applyAlignment="1">
      <alignment horizontal="center" vertical="center" wrapText="1"/>
    </xf>
    <xf numFmtId="0" fontId="44" fillId="10" borderId="17" xfId="0" applyFont="1" applyFill="1" applyBorder="1" applyAlignment="1">
      <alignment horizontal="center" vertical="center" wrapText="1"/>
    </xf>
    <xf numFmtId="0" fontId="31" fillId="10" borderId="1"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1" fillId="2" borderId="6" xfId="0" applyFont="1" applyFill="1" applyBorder="1" applyAlignment="1">
      <alignment horizontal="center" vertical="center"/>
    </xf>
    <xf numFmtId="0" fontId="44" fillId="10" borderId="6" xfId="0" applyFont="1" applyFill="1" applyBorder="1" applyAlignment="1">
      <alignment horizontal="center" vertical="center" wrapText="1"/>
    </xf>
    <xf numFmtId="0" fontId="31" fillId="5" borderId="1" xfId="0" applyFont="1" applyFill="1" applyBorder="1" applyAlignment="1">
      <alignment horizontal="center" vertical="center"/>
    </xf>
    <xf numFmtId="0" fontId="5" fillId="2" borderId="4" xfId="0" applyFont="1" applyFill="1" applyBorder="1" applyAlignment="1">
      <alignment horizontal="center" vertical="top" wrapText="1"/>
    </xf>
    <xf numFmtId="0" fontId="5" fillId="2" borderId="1" xfId="0" applyFont="1" applyFill="1" applyBorder="1" applyAlignment="1">
      <alignment horizontal="justify" vertical="top" wrapText="1"/>
    </xf>
    <xf numFmtId="0" fontId="5" fillId="2" borderId="4" xfId="0" applyFont="1" applyFill="1" applyBorder="1" applyAlignment="1">
      <alignment horizontal="justify" vertical="top" wrapText="1"/>
    </xf>
    <xf numFmtId="0" fontId="45" fillId="10" borderId="1" xfId="0" applyFont="1" applyFill="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45" fillId="10" borderId="4" xfId="0" applyFont="1" applyFill="1" applyBorder="1" applyAlignment="1">
      <alignment horizontal="center" vertical="center" wrapText="1"/>
    </xf>
    <xf numFmtId="0" fontId="5" fillId="2" borderId="4" xfId="0" applyFont="1" applyFill="1" applyBorder="1" applyAlignment="1">
      <alignment horizontal="center" vertical="top"/>
    </xf>
    <xf numFmtId="0" fontId="5" fillId="2" borderId="1" xfId="0" applyFont="1" applyFill="1" applyBorder="1" applyAlignment="1">
      <alignment horizontal="center" vertical="top" wrapText="1"/>
    </xf>
    <xf numFmtId="0" fontId="5" fillId="2" borderId="1" xfId="0" applyFont="1" applyFill="1" applyBorder="1" applyAlignment="1">
      <alignment horizontal="center" vertical="top"/>
    </xf>
    <xf numFmtId="0" fontId="5" fillId="2" borderId="8" xfId="0" applyFont="1" applyFill="1" applyBorder="1" applyAlignment="1">
      <alignment horizontal="center" vertical="top" wrapText="1"/>
    </xf>
    <xf numFmtId="0" fontId="46" fillId="0" borderId="1" xfId="0" applyFont="1" applyBorder="1" applyAlignment="1">
      <alignment horizontal="justify" vertical="top" wrapText="1"/>
    </xf>
    <xf numFmtId="0" fontId="46" fillId="0" borderId="0" xfId="0" applyFont="1"/>
    <xf numFmtId="0" fontId="46" fillId="0" borderId="1" xfId="0" applyFont="1" applyBorder="1"/>
    <xf numFmtId="0" fontId="46" fillId="0" borderId="0" xfId="0" applyFont="1" applyAlignment="1">
      <alignment horizontal="justify" vertical="top" wrapText="1"/>
    </xf>
    <xf numFmtId="0" fontId="2" fillId="3" borderId="6" xfId="0" applyFont="1" applyFill="1" applyBorder="1" applyAlignment="1">
      <alignment horizontal="justify" vertical="top" wrapText="1"/>
    </xf>
    <xf numFmtId="0" fontId="1" fillId="0" borderId="0" xfId="0" applyFont="1" applyAlignment="1">
      <alignment horizontal="center" vertic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0" fillId="0" borderId="6" xfId="0" applyBorder="1" applyAlignment="1">
      <alignment horizontal="justify" vertical="top" wrapText="1"/>
    </xf>
    <xf numFmtId="0" fontId="36" fillId="20" borderId="4" xfId="0" applyFont="1" applyFill="1" applyBorder="1" applyAlignment="1">
      <alignment horizontal="justify" vertical="top" wrapText="1"/>
    </xf>
    <xf numFmtId="0" fontId="0" fillId="0" borderId="5" xfId="0" applyBorder="1" applyAlignment="1">
      <alignment horizontal="justify" vertical="top" wrapText="1"/>
    </xf>
    <xf numFmtId="0" fontId="23" fillId="16" borderId="4" xfId="0" applyFont="1" applyFill="1" applyBorder="1" applyAlignment="1">
      <alignment horizontal="center" vertical="center" wrapText="1"/>
    </xf>
    <xf numFmtId="0" fontId="0" fillId="0" borderId="6" xfId="0" applyBorder="1" applyAlignment="1">
      <alignment horizontal="center" vertical="center" wrapText="1"/>
    </xf>
    <xf numFmtId="0" fontId="23" fillId="16" borderId="5" xfId="0" applyFont="1" applyFill="1" applyBorder="1" applyAlignment="1">
      <alignment horizontal="center" vertical="center" wrapText="1"/>
    </xf>
    <xf numFmtId="14" fontId="2" fillId="3" borderId="4" xfId="0" applyNumberFormat="1" applyFont="1" applyFill="1" applyBorder="1" applyAlignment="1">
      <alignment horizontal="center" vertical="top" wrapText="1"/>
    </xf>
    <xf numFmtId="0" fontId="11" fillId="3" borderId="4" xfId="0" applyFont="1" applyFill="1" applyBorder="1" applyAlignment="1">
      <alignment horizontal="justify" vertical="top" wrapText="1"/>
    </xf>
    <xf numFmtId="0" fontId="11" fillId="0" borderId="6" xfId="0" applyFont="1" applyBorder="1" applyAlignment="1">
      <alignment horizontal="justify" vertical="top" wrapText="1"/>
    </xf>
    <xf numFmtId="0" fontId="2" fillId="20" borderId="4" xfId="0" applyFont="1" applyFill="1" applyBorder="1" applyAlignment="1">
      <alignment horizontal="justify" vertical="top" wrapText="1"/>
    </xf>
    <xf numFmtId="0" fontId="25" fillId="2" borderId="4" xfId="0" applyFont="1" applyFill="1" applyBorder="1" applyAlignment="1">
      <alignment horizontal="center" vertical="top" wrapText="1"/>
    </xf>
    <xf numFmtId="0" fontId="25" fillId="2" borderId="5" xfId="0" applyFont="1" applyFill="1" applyBorder="1" applyAlignment="1">
      <alignment horizontal="center" vertical="top" wrapText="1"/>
    </xf>
    <xf numFmtId="0" fontId="0" fillId="0" borderId="6" xfId="0" applyBorder="1" applyAlignment="1">
      <alignment horizontal="center" vertical="top" wrapText="1"/>
    </xf>
    <xf numFmtId="0" fontId="25" fillId="2" borderId="4" xfId="0" applyFont="1" applyFill="1" applyBorder="1" applyAlignment="1">
      <alignment horizontal="justify" vertical="top" wrapText="1"/>
    </xf>
    <xf numFmtId="0" fontId="25" fillId="2" borderId="5" xfId="0" applyFont="1" applyFill="1" applyBorder="1" applyAlignment="1">
      <alignment horizontal="justify" vertical="top" wrapText="1"/>
    </xf>
    <xf numFmtId="0" fontId="2" fillId="20" borderId="5" xfId="0" applyFont="1" applyFill="1" applyBorder="1" applyAlignment="1">
      <alignment horizontal="justify" vertical="top" wrapText="1"/>
    </xf>
    <xf numFmtId="0" fontId="0" fillId="0" borderId="5" xfId="0" applyBorder="1" applyAlignment="1">
      <alignment horizontal="center" vertical="top" wrapText="1"/>
    </xf>
    <xf numFmtId="0" fontId="11" fillId="3" borderId="5" xfId="0" applyFont="1" applyFill="1" applyBorder="1" applyAlignment="1">
      <alignment horizontal="justify" vertical="top" wrapText="1"/>
    </xf>
    <xf numFmtId="0" fontId="11" fillId="3" borderId="4" xfId="0" applyFont="1" applyFill="1" applyBorder="1" applyAlignment="1">
      <alignment horizontal="center" vertical="top" wrapText="1"/>
    </xf>
    <xf numFmtId="0" fontId="11" fillId="3" borderId="5" xfId="0" applyFont="1" applyFill="1" applyBorder="1" applyAlignment="1">
      <alignment horizontal="center" vertical="top" wrapText="1"/>
    </xf>
    <xf numFmtId="0" fontId="48" fillId="0" borderId="6" xfId="0" applyFont="1" applyBorder="1" applyAlignment="1">
      <alignment horizontal="center" vertical="top" wrapText="1"/>
    </xf>
    <xf numFmtId="0" fontId="25" fillId="0" borderId="5" xfId="0" applyFont="1" applyBorder="1" applyAlignment="1">
      <alignment horizontal="justify" vertical="top" wrapText="1"/>
    </xf>
    <xf numFmtId="0" fontId="25" fillId="3" borderId="4" xfId="0" applyFont="1" applyFill="1" applyBorder="1" applyAlignment="1">
      <alignment horizontal="center" vertical="top" wrapText="1"/>
    </xf>
    <xf numFmtId="0" fontId="25" fillId="0" borderId="6" xfId="0" applyFont="1" applyBorder="1" applyAlignment="1">
      <alignment horizontal="center" vertical="top" wrapText="1"/>
    </xf>
    <xf numFmtId="0" fontId="3" fillId="5" borderId="15"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2" fillId="0" borderId="5" xfId="0" applyFont="1" applyBorder="1" applyAlignment="1">
      <alignment horizontal="justify" vertical="top" wrapText="1"/>
    </xf>
    <xf numFmtId="0" fontId="2" fillId="20" borderId="1" xfId="0" applyFont="1" applyFill="1" applyBorder="1" applyAlignment="1">
      <alignment horizontal="justify" vertical="top" wrapText="1"/>
    </xf>
    <xf numFmtId="0" fontId="35" fillId="0" borderId="1" xfId="0" applyFont="1" applyBorder="1" applyAlignment="1">
      <alignment horizontal="justify" vertical="top" wrapText="1"/>
    </xf>
    <xf numFmtId="0" fontId="35" fillId="0" borderId="1" xfId="0" applyFont="1" applyBorder="1" applyAlignment="1">
      <alignment horizontal="justify" vertical="top"/>
    </xf>
    <xf numFmtId="0" fontId="3" fillId="5" borderId="15" xfId="0" applyFont="1" applyFill="1" applyBorder="1" applyAlignment="1">
      <alignment horizontal="justify" vertical="center" wrapText="1"/>
    </xf>
    <xf numFmtId="0" fontId="32" fillId="5" borderId="2" xfId="0" applyFont="1" applyFill="1" applyBorder="1" applyAlignment="1">
      <alignment horizontal="justify" vertical="center" wrapText="1"/>
    </xf>
    <xf numFmtId="0" fontId="33" fillId="0" borderId="2" xfId="0" applyFont="1" applyBorder="1" applyAlignment="1">
      <alignment horizontal="justify" vertical="center" wrapText="1"/>
    </xf>
    <xf numFmtId="0" fontId="33" fillId="0" borderId="3" xfId="0" applyFont="1" applyBorder="1" applyAlignment="1">
      <alignment horizontal="justify" vertical="center" wrapText="1"/>
    </xf>
    <xf numFmtId="2" fontId="2" fillId="8" borderId="4" xfId="0" applyNumberFormat="1" applyFont="1" applyFill="1" applyBorder="1" applyAlignment="1">
      <alignment horizontal="center" vertical="center"/>
    </xf>
    <xf numFmtId="0" fontId="0" fillId="0" borderId="6" xfId="0" applyBorder="1" applyAlignment="1">
      <alignment horizontal="center" vertical="center"/>
    </xf>
    <xf numFmtId="0" fontId="25" fillId="2" borderId="4" xfId="0" applyFont="1" applyFill="1" applyBorder="1" applyAlignment="1">
      <alignment horizontal="center" vertical="top"/>
    </xf>
    <xf numFmtId="0" fontId="25" fillId="2" borderId="5" xfId="0" applyFont="1" applyFill="1" applyBorder="1" applyAlignment="1">
      <alignment horizontal="center" vertical="top"/>
    </xf>
    <xf numFmtId="0" fontId="0" fillId="0" borderId="5" xfId="0" applyBorder="1" applyAlignment="1">
      <alignment horizontal="center" vertical="top"/>
    </xf>
    <xf numFmtId="0" fontId="0" fillId="0" borderId="5" xfId="0" applyBorder="1" applyAlignment="1">
      <alignment horizontal="justify" vertical="top"/>
    </xf>
    <xf numFmtId="0" fontId="3"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0" fillId="0" borderId="14" xfId="0" applyBorder="1" applyAlignment="1">
      <alignment horizontal="center" vertical="center"/>
    </xf>
    <xf numFmtId="0" fontId="13" fillId="5" borderId="10"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25" fillId="4" borderId="17" xfId="0" applyFont="1" applyFill="1" applyBorder="1" applyAlignment="1">
      <alignment horizontal="center" vertical="center" wrapText="1"/>
    </xf>
    <xf numFmtId="0" fontId="25" fillId="4" borderId="18" xfId="0" applyFont="1" applyFill="1" applyBorder="1" applyAlignment="1">
      <alignment horizontal="center" vertical="center" wrapText="1"/>
    </xf>
    <xf numFmtId="165" fontId="13" fillId="4" borderId="20" xfId="0" applyNumberFormat="1" applyFont="1" applyFill="1" applyBorder="1" applyAlignment="1">
      <alignment horizontal="center" vertical="center" wrapText="1"/>
    </xf>
    <xf numFmtId="165" fontId="13" fillId="4" borderId="17" xfId="0" applyNumberFormat="1" applyFont="1" applyFill="1" applyBorder="1" applyAlignment="1">
      <alignment horizontal="center" vertical="center" wrapText="1"/>
    </xf>
    <xf numFmtId="165" fontId="13" fillId="4" borderId="21" xfId="0" applyNumberFormat="1" applyFont="1" applyFill="1" applyBorder="1" applyAlignment="1">
      <alignment horizontal="center" vertical="center" wrapText="1"/>
    </xf>
    <xf numFmtId="0" fontId="13" fillId="7" borderId="12"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3" fillId="19" borderId="10" xfId="0" applyFont="1" applyFill="1" applyBorder="1" applyAlignment="1">
      <alignment horizontal="center" vertical="center" wrapText="1"/>
    </xf>
    <xf numFmtId="0" fontId="25" fillId="19" borderId="11" xfId="0" applyFont="1" applyFill="1" applyBorder="1" applyAlignment="1">
      <alignment horizontal="center" vertical="center" wrapText="1"/>
    </xf>
    <xf numFmtId="0" fontId="25" fillId="19" borderId="19" xfId="0" applyFont="1" applyFill="1" applyBorder="1" applyAlignment="1">
      <alignment horizontal="center" vertical="center" wrapText="1"/>
    </xf>
    <xf numFmtId="9" fontId="26" fillId="8" borderId="15" xfId="0" applyNumberFormat="1" applyFont="1" applyFill="1" applyBorder="1" applyAlignment="1">
      <alignment horizontal="center" vertical="center" wrapText="1"/>
    </xf>
    <xf numFmtId="9" fontId="26" fillId="8" borderId="2" xfId="0" applyNumberFormat="1" applyFont="1" applyFill="1" applyBorder="1" applyAlignment="1">
      <alignment horizontal="center" vertical="center" wrapText="1"/>
    </xf>
    <xf numFmtId="9" fontId="26" fillId="8" borderId="3" xfId="0" applyNumberFormat="1" applyFont="1" applyFill="1" applyBorder="1" applyAlignment="1">
      <alignment horizontal="center" vertical="center" wrapText="1"/>
    </xf>
    <xf numFmtId="0" fontId="5" fillId="2" borderId="7" xfId="0" applyFont="1" applyFill="1" applyBorder="1" applyAlignment="1">
      <alignment horizontal="justify" vertical="top"/>
    </xf>
    <xf numFmtId="0" fontId="5" fillId="2" borderId="8" xfId="0" applyFont="1" applyFill="1" applyBorder="1" applyAlignment="1">
      <alignment horizontal="justify" vertical="top"/>
    </xf>
    <xf numFmtId="0" fontId="0" fillId="0" borderId="8" xfId="0" applyBorder="1" applyAlignment="1">
      <alignment horizontal="justify" vertical="top"/>
    </xf>
    <xf numFmtId="0" fontId="0" fillId="0" borderId="9" xfId="0" applyBorder="1" applyAlignment="1">
      <alignment horizontal="justify" vertical="top"/>
    </xf>
    <xf numFmtId="0" fontId="25" fillId="2" borderId="6" xfId="0" applyFont="1" applyFill="1" applyBorder="1" applyAlignment="1">
      <alignment horizontal="center" vertical="top" wrapText="1"/>
    </xf>
    <xf numFmtId="0" fontId="25" fillId="2" borderId="1" xfId="0" applyFont="1" applyFill="1" applyBorder="1" applyAlignment="1">
      <alignment horizontal="justify" vertical="top" wrapText="1"/>
    </xf>
    <xf numFmtId="9" fontId="21" fillId="8" borderId="4" xfId="0" applyNumberFormat="1" applyFont="1" applyFill="1" applyBorder="1" applyAlignment="1">
      <alignment horizontal="center" vertical="center"/>
    </xf>
    <xf numFmtId="165" fontId="25" fillId="18" borderId="4" xfId="0" applyNumberFormat="1" applyFont="1" applyFill="1" applyBorder="1" applyAlignment="1">
      <alignment horizontal="center" vertical="top"/>
    </xf>
    <xf numFmtId="165" fontId="25" fillId="18" borderId="6" xfId="0" applyNumberFormat="1" applyFont="1" applyFill="1" applyBorder="1" applyAlignment="1">
      <alignment horizontal="center" vertical="top"/>
    </xf>
    <xf numFmtId="0" fontId="20" fillId="2" borderId="4" xfId="0" applyFont="1" applyFill="1" applyBorder="1" applyAlignment="1">
      <alignment horizontal="justify" vertical="top" wrapText="1"/>
    </xf>
    <xf numFmtId="0" fontId="20" fillId="2" borderId="5" xfId="0" applyFont="1" applyFill="1" applyBorder="1" applyAlignment="1">
      <alignment horizontal="justify" vertical="top" wrapText="1"/>
    </xf>
    <xf numFmtId="49" fontId="2" fillId="8" borderId="4" xfId="0" applyNumberFormat="1" applyFont="1" applyFill="1" applyBorder="1" applyAlignment="1">
      <alignment vertical="top" wrapText="1"/>
    </xf>
    <xf numFmtId="49" fontId="2" fillId="8" borderId="6" xfId="0" applyNumberFormat="1" applyFont="1" applyFill="1" applyBorder="1" applyAlignment="1">
      <alignment vertical="top" wrapText="1"/>
    </xf>
    <xf numFmtId="49" fontId="2" fillId="8" borderId="4" xfId="0" applyNumberFormat="1" applyFont="1" applyFill="1" applyBorder="1" applyAlignment="1">
      <alignment horizontal="left" vertical="top" wrapText="1"/>
    </xf>
    <xf numFmtId="49" fontId="2" fillId="8" borderId="6" xfId="0" applyNumberFormat="1" applyFont="1" applyFill="1" applyBorder="1" applyAlignment="1">
      <alignment horizontal="left" vertical="top" wrapText="1"/>
    </xf>
    <xf numFmtId="2" fontId="21" fillId="8" borderId="4" xfId="0" applyNumberFormat="1" applyFont="1" applyFill="1" applyBorder="1" applyAlignment="1">
      <alignment horizontal="center" vertical="center"/>
    </xf>
    <xf numFmtId="0" fontId="11" fillId="3" borderId="6" xfId="0" applyFont="1" applyFill="1" applyBorder="1" applyAlignment="1">
      <alignment horizontal="justify" vertical="top" wrapText="1"/>
    </xf>
    <xf numFmtId="0" fontId="2" fillId="8" borderId="4" xfId="0" applyFont="1" applyFill="1" applyBorder="1" applyAlignment="1">
      <alignment vertical="top" wrapText="1"/>
    </xf>
    <xf numFmtId="0" fontId="2" fillId="8" borderId="6" xfId="0" applyFont="1" applyFill="1" applyBorder="1" applyAlignment="1">
      <alignment vertical="top" wrapText="1"/>
    </xf>
    <xf numFmtId="2" fontId="2" fillId="9" borderId="4" xfId="0" applyNumberFormat="1" applyFont="1" applyFill="1" applyBorder="1" applyAlignment="1">
      <alignment horizontal="center" vertical="center"/>
    </xf>
    <xf numFmtId="164" fontId="11" fillId="21" borderId="4" xfId="0" applyNumberFormat="1" applyFont="1" applyFill="1" applyBorder="1" applyAlignment="1">
      <alignment horizontal="center" vertical="top" wrapText="1"/>
    </xf>
    <xf numFmtId="164" fontId="11" fillId="21" borderId="6" xfId="0" applyNumberFormat="1" applyFont="1" applyFill="1" applyBorder="1" applyAlignment="1">
      <alignment horizontal="center" vertical="top" wrapText="1"/>
    </xf>
    <xf numFmtId="14" fontId="11" fillId="21" borderId="4" xfId="0" applyNumberFormat="1" applyFont="1" applyFill="1" applyBorder="1" applyAlignment="1">
      <alignment horizontal="center" vertical="top"/>
    </xf>
    <xf numFmtId="14" fontId="11" fillId="21" borderId="6" xfId="0" applyNumberFormat="1" applyFont="1" applyFill="1" applyBorder="1" applyAlignment="1">
      <alignment horizontal="center" vertical="top"/>
    </xf>
    <xf numFmtId="0" fontId="21" fillId="0" borderId="0" xfId="0" applyFont="1" applyAlignment="1">
      <alignment horizontal="center" vertical="top"/>
    </xf>
    <xf numFmtId="0" fontId="25" fillId="2" borderId="1" xfId="0" applyFont="1" applyFill="1" applyBorder="1" applyAlignment="1">
      <alignment vertical="top" wrapText="1"/>
    </xf>
    <xf numFmtId="0" fontId="0" fillId="0" borderId="6" xfId="0" applyBorder="1" applyAlignment="1">
      <alignment horizontal="center" vertical="top"/>
    </xf>
    <xf numFmtId="0" fontId="25" fillId="2" borderId="4" xfId="0" applyFont="1" applyFill="1" applyBorder="1" applyAlignment="1">
      <alignment horizontal="justify" vertical="top"/>
    </xf>
    <xf numFmtId="0" fontId="0" fillId="0" borderId="6" xfId="0" applyBorder="1" applyAlignment="1">
      <alignment horizontal="justify" vertical="top"/>
    </xf>
    <xf numFmtId="0" fontId="11" fillId="3" borderId="6" xfId="0" applyFont="1" applyFill="1" applyBorder="1" applyAlignment="1">
      <alignment horizontal="center" vertical="top" wrapText="1"/>
    </xf>
    <xf numFmtId="0" fontId="13" fillId="0" borderId="0" xfId="0" applyFont="1" applyAlignment="1">
      <alignment horizontal="center"/>
    </xf>
    <xf numFmtId="0" fontId="36" fillId="20" borderId="5" xfId="0" applyFont="1" applyFill="1" applyBorder="1" applyAlignment="1">
      <alignment horizontal="justify" vertical="top" wrapText="1"/>
    </xf>
    <xf numFmtId="49" fontId="25" fillId="3" borderId="4" xfId="0" applyNumberFormat="1" applyFont="1" applyFill="1" applyBorder="1" applyAlignment="1">
      <alignment horizontal="center" vertical="top" wrapText="1"/>
    </xf>
    <xf numFmtId="0" fontId="35" fillId="0" borderId="5" xfId="0" applyFont="1" applyBorder="1" applyAlignment="1">
      <alignment horizontal="justify" vertical="top" wrapText="1"/>
    </xf>
    <xf numFmtId="0" fontId="38" fillId="20" borderId="4" xfId="0" applyFont="1" applyFill="1" applyBorder="1" applyAlignment="1">
      <alignment horizontal="justify" vertical="top" wrapText="1"/>
    </xf>
    <xf numFmtId="0" fontId="2" fillId="20" borderId="1" xfId="0" applyFont="1" applyFill="1" applyBorder="1" applyAlignment="1">
      <alignment horizontal="justify" vertical="top"/>
    </xf>
    <xf numFmtId="0" fontId="25" fillId="2" borderId="1" xfId="0" applyFont="1" applyFill="1" applyBorder="1" applyAlignment="1">
      <alignment horizontal="center" vertical="top"/>
    </xf>
    <xf numFmtId="0" fontId="36" fillId="20" borderId="1" xfId="0" applyFont="1" applyFill="1" applyBorder="1" applyAlignment="1">
      <alignment horizontal="justify" vertical="top" wrapText="1"/>
    </xf>
    <xf numFmtId="0" fontId="0" fillId="0" borderId="1" xfId="0" applyBorder="1" applyAlignment="1">
      <alignment horizontal="justify" vertical="top" wrapText="1"/>
    </xf>
    <xf numFmtId="0" fontId="2" fillId="3" borderId="4" xfId="0" applyFont="1" applyFill="1" applyBorder="1" applyAlignment="1">
      <alignment horizontal="justify" vertical="top" wrapText="1"/>
    </xf>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164" fontId="11" fillId="3" borderId="4" xfId="0" applyNumberFormat="1" applyFont="1" applyFill="1" applyBorder="1" applyAlignment="1">
      <alignment horizontal="center" vertical="top" wrapText="1"/>
    </xf>
    <xf numFmtId="0" fontId="25" fillId="2" borderId="7" xfId="0" applyFont="1" applyFill="1" applyBorder="1" applyAlignment="1">
      <alignment horizontal="justify" vertical="top"/>
    </xf>
    <xf numFmtId="0" fontId="25" fillId="0" borderId="8" xfId="0" applyFont="1" applyBorder="1" applyAlignment="1">
      <alignment horizontal="justify" vertical="top"/>
    </xf>
    <xf numFmtId="0" fontId="25" fillId="0" borderId="9" xfId="0" applyFont="1" applyBorder="1" applyAlignment="1">
      <alignment horizontal="justify" vertical="top"/>
    </xf>
    <xf numFmtId="0" fontId="25" fillId="2" borderId="6" xfId="0" applyFont="1" applyFill="1" applyBorder="1" applyAlignment="1">
      <alignment horizontal="center" vertical="top"/>
    </xf>
    <xf numFmtId="0" fontId="25" fillId="2" borderId="1" xfId="0" applyFont="1" applyFill="1" applyBorder="1" applyAlignment="1">
      <alignment horizontal="justify" vertical="top"/>
    </xf>
    <xf numFmtId="0" fontId="23" fillId="16" borderId="6" xfId="0" applyFont="1" applyFill="1" applyBorder="1" applyAlignment="1">
      <alignment horizontal="center" vertical="center" wrapText="1"/>
    </xf>
    <xf numFmtId="9" fontId="20" fillId="3" borderId="4" xfId="0" applyNumberFormat="1" applyFont="1" applyFill="1" applyBorder="1" applyAlignment="1">
      <alignment horizontal="center" vertical="top"/>
    </xf>
    <xf numFmtId="9" fontId="20" fillId="3" borderId="6" xfId="0" applyNumberFormat="1" applyFont="1" applyFill="1" applyBorder="1" applyAlignment="1">
      <alignment horizontal="center" vertical="top"/>
    </xf>
    <xf numFmtId="0" fontId="11" fillId="3" borderId="4" xfId="0" applyFont="1" applyFill="1" applyBorder="1" applyAlignment="1">
      <alignment horizontal="center" vertical="top"/>
    </xf>
    <xf numFmtId="0" fontId="11" fillId="3" borderId="6" xfId="0" applyFont="1" applyFill="1" applyBorder="1" applyAlignment="1">
      <alignment horizontal="center" vertical="top"/>
    </xf>
    <xf numFmtId="0" fontId="0" fillId="0" borderId="1" xfId="0" applyBorder="1" applyAlignment="1">
      <alignment horizontal="justify" vertical="top"/>
    </xf>
    <xf numFmtId="0" fontId="31" fillId="0" borderId="4" xfId="0" applyFont="1" applyBorder="1" applyAlignment="1">
      <alignment horizontal="center" vertical="center"/>
    </xf>
    <xf numFmtId="0" fontId="47" fillId="4" borderId="1" xfId="0" applyFont="1" applyFill="1" applyBorder="1" applyAlignment="1">
      <alignment horizontal="center" vertical="center"/>
    </xf>
    <xf numFmtId="0" fontId="44" fillId="4" borderId="15"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44" fillId="4" borderId="15" xfId="0" applyFont="1" applyFill="1" applyBorder="1" applyAlignment="1">
      <alignment horizontal="center" vertical="center"/>
    </xf>
    <xf numFmtId="0" fontId="44" fillId="4" borderId="2" xfId="0" applyFont="1" applyFill="1" applyBorder="1" applyAlignment="1">
      <alignment horizontal="center" vertical="center"/>
    </xf>
    <xf numFmtId="0" fontId="45" fillId="10" borderId="4" xfId="0" applyFont="1" applyFill="1" applyBorder="1" applyAlignment="1">
      <alignment horizontal="center" vertical="center" wrapText="1"/>
    </xf>
    <xf numFmtId="0" fontId="45" fillId="10" borderId="6" xfId="0" applyFont="1" applyFill="1" applyBorder="1" applyAlignment="1">
      <alignment horizontal="center" vertical="center" wrapText="1"/>
    </xf>
    <xf numFmtId="0" fontId="5" fillId="0" borderId="8" xfId="0" applyFont="1" applyBorder="1" applyAlignment="1">
      <alignment horizontal="justify" vertical="top"/>
    </xf>
    <xf numFmtId="0" fontId="5" fillId="0" borderId="9" xfId="0" applyFont="1" applyBorder="1" applyAlignment="1">
      <alignment horizontal="justify" vertical="top"/>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1" xfId="0" applyFont="1" applyFill="1" applyBorder="1" applyAlignment="1">
      <alignment horizontal="justify" vertical="top" wrapText="1"/>
    </xf>
    <xf numFmtId="0" fontId="5" fillId="2" borderId="1" xfId="0" applyFont="1" applyFill="1" applyBorder="1" applyAlignment="1">
      <alignment horizontal="justify" vertical="top"/>
    </xf>
    <xf numFmtId="0" fontId="5" fillId="2" borderId="4" xfId="0" applyFont="1" applyFill="1" applyBorder="1" applyAlignment="1">
      <alignment horizontal="justify" vertical="top"/>
    </xf>
    <xf numFmtId="0" fontId="5" fillId="2" borderId="4" xfId="0" applyFont="1" applyFill="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2" borderId="4" xfId="0" applyFont="1" applyFill="1" applyBorder="1" applyAlignment="1">
      <alignment horizontal="justify" vertical="top" wrapText="1"/>
    </xf>
    <xf numFmtId="0" fontId="5" fillId="0" borderId="5" xfId="0" applyFont="1" applyBorder="1" applyAlignment="1">
      <alignment horizontal="justify" vertical="top" wrapText="1"/>
    </xf>
    <xf numFmtId="0" fontId="5" fillId="0" borderId="6" xfId="0" applyFont="1" applyBorder="1" applyAlignment="1">
      <alignment horizontal="justify" vertical="top" wrapText="1"/>
    </xf>
    <xf numFmtId="0" fontId="5" fillId="2" borderId="1" xfId="0" applyFont="1" applyFill="1" applyBorder="1" applyAlignment="1">
      <alignment horizontal="center" vertical="top"/>
    </xf>
    <xf numFmtId="0" fontId="5" fillId="2" borderId="1" xfId="0" applyFont="1" applyFill="1" applyBorder="1" applyAlignment="1">
      <alignment vertical="top" wrapText="1"/>
    </xf>
    <xf numFmtId="0" fontId="5" fillId="2" borderId="5" xfId="0" applyFont="1" applyFill="1" applyBorder="1" applyAlignment="1">
      <alignment horizontal="center" vertical="top" wrapText="1"/>
    </xf>
    <xf numFmtId="0" fontId="5" fillId="2" borderId="5" xfId="0" applyFont="1" applyFill="1" applyBorder="1" applyAlignment="1">
      <alignment horizontal="justify" vertical="top" wrapText="1"/>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5" xfId="0" applyFont="1" applyBorder="1" applyAlignment="1">
      <alignment horizontal="justify" vertical="top"/>
    </xf>
    <xf numFmtId="0" fontId="5" fillId="0" borderId="6" xfId="0" applyFont="1" applyBorder="1" applyAlignment="1">
      <alignment horizontal="justify" vertical="top"/>
    </xf>
    <xf numFmtId="0" fontId="31" fillId="5" borderId="15" xfId="0" applyFont="1" applyFill="1" applyBorder="1" applyAlignment="1">
      <alignment horizontal="left" vertical="center" wrapText="1"/>
    </xf>
    <xf numFmtId="0" fontId="31" fillId="5" borderId="2" xfId="0" applyFont="1" applyFill="1" applyBorder="1" applyAlignment="1">
      <alignment horizontal="left" vertical="center" wrapText="1"/>
    </xf>
    <xf numFmtId="0" fontId="31"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22" fillId="0" borderId="4" xfId="0" applyFont="1" applyBorder="1" applyAlignment="1">
      <alignment horizontal="center" vertical="center"/>
    </xf>
    <xf numFmtId="0" fontId="45" fillId="2" borderId="4" xfId="0" applyFont="1" applyFill="1" applyBorder="1" applyAlignment="1">
      <alignment horizontal="justify" vertical="top" wrapText="1"/>
    </xf>
    <xf numFmtId="0" fontId="45" fillId="2" borderId="5" xfId="0" applyFont="1" applyFill="1" applyBorder="1" applyAlignment="1">
      <alignment horizontal="justify" vertical="top" wrapText="1"/>
    </xf>
    <xf numFmtId="0" fontId="31" fillId="5" borderId="10"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15" xfId="0" applyFont="1" applyFill="1" applyBorder="1" applyAlignment="1">
      <alignment horizontal="justify" vertical="center" wrapText="1"/>
    </xf>
    <xf numFmtId="0" fontId="5" fillId="5" borderId="2" xfId="0" applyFont="1" applyFill="1" applyBorder="1" applyAlignment="1">
      <alignment horizontal="justify" vertical="center" wrapText="1"/>
    </xf>
    <xf numFmtId="0" fontId="5" fillId="2" borderId="6" xfId="0" applyFont="1" applyFill="1" applyBorder="1" applyAlignment="1">
      <alignment horizontal="center" vertical="top" wrapText="1"/>
    </xf>
    <xf numFmtId="14" fontId="11" fillId="3" borderId="1" xfId="0" applyNumberFormat="1" applyFont="1" applyFill="1" applyBorder="1" applyAlignment="1">
      <alignment horizontal="center" vertical="top"/>
    </xf>
    <xf numFmtId="0" fontId="25" fillId="3" borderId="6" xfId="0" applyFont="1" applyFill="1" applyBorder="1" applyAlignment="1">
      <alignment horizontal="center" vertical="top" wrapText="1"/>
    </xf>
    <xf numFmtId="0" fontId="2" fillId="3" borderId="5" xfId="0" applyFont="1" applyFill="1" applyBorder="1" applyAlignment="1">
      <alignment horizontal="justify" vertical="top" wrapText="1"/>
    </xf>
    <xf numFmtId="0" fontId="2" fillId="3" borderId="6" xfId="0" applyFont="1" applyFill="1" applyBorder="1" applyAlignment="1">
      <alignment horizontal="justify" vertical="top" wrapText="1"/>
    </xf>
    <xf numFmtId="9" fontId="25" fillId="3" borderId="6" xfId="0" applyNumberFormat="1" applyFont="1" applyFill="1" applyBorder="1" applyAlignment="1">
      <alignment horizontal="center" vertical="top"/>
    </xf>
    <xf numFmtId="14" fontId="2" fillId="3" borderId="6" xfId="0" applyNumberFormat="1" applyFont="1" applyFill="1" applyBorder="1" applyAlignment="1">
      <alignment horizontal="center" vertical="top"/>
    </xf>
    <xf numFmtId="14" fontId="2" fillId="3" borderId="6" xfId="0" applyNumberFormat="1" applyFont="1" applyFill="1" applyBorder="1" applyAlignment="1">
      <alignment horizontal="center" vertical="top" wrapText="1"/>
    </xf>
    <xf numFmtId="0" fontId="11" fillId="22" borderId="1" xfId="0" applyFont="1" applyFill="1" applyBorder="1" applyAlignment="1">
      <alignment horizontal="justify" vertical="top" wrapText="1"/>
    </xf>
    <xf numFmtId="0" fontId="2" fillId="22" borderId="4" xfId="0" applyFont="1" applyFill="1" applyBorder="1" applyAlignment="1">
      <alignment horizontal="justify" vertical="top" wrapText="1"/>
    </xf>
    <xf numFmtId="0" fontId="2" fillId="22" borderId="1" xfId="0" applyFont="1" applyFill="1" applyBorder="1" applyAlignment="1">
      <alignment horizontal="justify" vertical="top" wrapText="1"/>
    </xf>
    <xf numFmtId="0" fontId="11" fillId="22" borderId="1" xfId="0" applyFont="1" applyFill="1" applyBorder="1" applyAlignment="1">
      <alignment horizontal="justify" vertical="top"/>
    </xf>
    <xf numFmtId="0" fontId="11" fillId="22" borderId="4" xfId="0" applyFont="1" applyFill="1" applyBorder="1" applyAlignment="1">
      <alignment horizontal="justify" vertical="top" wrapText="1"/>
    </xf>
    <xf numFmtId="0" fontId="11" fillId="22" borderId="5" xfId="0" applyFont="1" applyFill="1" applyBorder="1" applyAlignment="1">
      <alignment horizontal="justify" vertical="top" wrapText="1"/>
    </xf>
    <xf numFmtId="0" fontId="48" fillId="22" borderId="6" xfId="0" applyFont="1" applyFill="1" applyBorder="1" applyAlignment="1">
      <alignment horizontal="justify" vertical="top" wrapText="1"/>
    </xf>
    <xf numFmtId="0" fontId="11" fillId="22" borderId="6" xfId="0" applyFont="1" applyFill="1" applyBorder="1" applyAlignment="1">
      <alignment horizontal="justify" vertical="top" wrapText="1"/>
    </xf>
    <xf numFmtId="0" fontId="11" fillId="22" borderId="6" xfId="0" applyFont="1" applyFill="1" applyBorder="1" applyAlignment="1">
      <alignment horizontal="justify" vertical="top" wrapText="1"/>
    </xf>
    <xf numFmtId="0" fontId="2" fillId="22" borderId="4" xfId="0" applyFont="1" applyFill="1" applyBorder="1" applyAlignment="1">
      <alignment horizontal="justify" vertical="top" wrapText="1"/>
    </xf>
    <xf numFmtId="0" fontId="0" fillId="22" borderId="6" xfId="0" applyFill="1" applyBorder="1" applyAlignment="1">
      <alignment horizontal="justify" vertical="top" wrapText="1"/>
    </xf>
    <xf numFmtId="0" fontId="2" fillId="22" borderId="6" xfId="0" applyFont="1" applyFill="1" applyBorder="1" applyAlignment="1">
      <alignment horizontal="justify" vertical="top" wrapText="1"/>
    </xf>
    <xf numFmtId="49" fontId="11" fillId="3" borderId="1" xfId="0" applyNumberFormat="1" applyFont="1" applyFill="1" applyBorder="1" applyAlignment="1">
      <alignment horizontal="center" vertical="top" wrapText="1"/>
    </xf>
    <xf numFmtId="9" fontId="11" fillId="3" borderId="6" xfId="0" applyNumberFormat="1" applyFont="1" applyFill="1" applyBorder="1" applyAlignment="1">
      <alignment horizontal="center" vertical="top" wrapText="1"/>
    </xf>
    <xf numFmtId="9" fontId="11" fillId="3" borderId="1" xfId="0" applyNumberFormat="1" applyFont="1" applyFill="1" applyBorder="1" applyAlignment="1">
      <alignment horizontal="center" vertical="top" wrapText="1"/>
    </xf>
    <xf numFmtId="0" fontId="11" fillId="22" borderId="4" xfId="0" applyFont="1" applyFill="1" applyBorder="1" applyAlignment="1">
      <alignment horizontal="justify" vertical="top"/>
    </xf>
  </cellXfs>
  <cellStyles count="4">
    <cellStyle name="Hipervínculo" xfId="3" builtinId="8"/>
    <cellStyle name="Hyperlink" xfId="2" xr:uid="{00000000-0005-0000-0000-000001000000}"/>
    <cellStyle name="Normal" xfId="0" builtinId="0"/>
    <cellStyle name="Porcentaje 2 3" xfId="1" xr:uid="{00000000-0005-0000-0000-000003000000}"/>
  </cellStyles>
  <dxfs count="5">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RAP Eje Cafetero </a:t>
            </a:r>
          </a:p>
          <a:p>
            <a:pPr>
              <a:defRPr sz="1400" b="0" i="0" u="none" strike="noStrike" kern="1200" spc="0" baseline="0">
                <a:solidFill>
                  <a:schemeClr val="tx1">
                    <a:lumMod val="65000"/>
                    <a:lumOff val="35000"/>
                  </a:schemeClr>
                </a:solidFill>
                <a:latin typeface="+mn-lt"/>
                <a:ea typeface="+mn-ea"/>
                <a:cs typeface="+mn-cs"/>
              </a:defRPr>
            </a:pPr>
            <a:r>
              <a:rPr lang="es-CO"/>
              <a:t>Avance Ejecución Plan de Acción I</a:t>
            </a:r>
            <a:r>
              <a:rPr lang="es-CO" baseline="0"/>
              <a:t> </a:t>
            </a:r>
            <a:r>
              <a:rPr lang="es-CO"/>
              <a:t>Trimestre 2023 </a:t>
            </a:r>
          </a:p>
        </c:rich>
      </c:tx>
      <c:layout>
        <c:manualLayout>
          <c:xMode val="edge"/>
          <c:yMode val="edge"/>
          <c:x val="0.30675039330804676"/>
          <c:y val="2.3450584202677059E-2"/>
        </c:manualLayout>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'[1]PLAN ACCION 2022'!$T$80</c:f>
              <c:strCache>
                <c:ptCount val="1"/>
                <c:pt idx="0">
                  <c:v>Sobresaliente (Entre 80%-100%) </c:v>
                </c:pt>
              </c:strCache>
            </c:strRef>
          </c:tx>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'[1]PLAN ACCION 2022'!$T$80:$T$85</c:f>
              <c:strCache>
                <c:ptCount val="6"/>
                <c:pt idx="0">
                  <c:v>Sobresaliente (Entre 80%-100%) </c:v>
                </c:pt>
                <c:pt idx="1">
                  <c:v>Satisfactorio (Entre 70% -79,99%)</c:v>
                </c:pt>
                <c:pt idx="2">
                  <c:v>Medio (Entre 60%-69,99%)</c:v>
                </c:pt>
                <c:pt idx="3">
                  <c:v>Bajo (Entre 40% - 59,99%)</c:v>
                </c:pt>
                <c:pt idx="4">
                  <c:v>Critico (Entre 0% - 39,99%)</c:v>
                </c:pt>
                <c:pt idx="5">
                  <c:v>Acciones no ejecutadas del periodo</c:v>
                </c:pt>
              </c:strCache>
            </c:strRef>
          </c:cat>
          <c:val>
            <c:numRef>
              <c:f>'[1]PLAN ACCION 2022'!$AA$80:$AE$80</c:f>
              <c:numCache>
                <c:formatCode>General</c:formatCode>
                <c:ptCount val="5"/>
              </c:numCache>
            </c:numRef>
          </c:val>
          <c:extLst>
            <c:ext xmlns:c16="http://schemas.microsoft.com/office/drawing/2014/chart" uri="{C3380CC4-5D6E-409C-BE32-E72D297353CC}">
              <c16:uniqueId val="{00000000-27A7-4D6C-8378-52EEC8E96014}"/>
            </c:ext>
          </c:extLst>
        </c:ser>
        <c:ser>
          <c:idx val="1"/>
          <c:order val="1"/>
          <c:tx>
            <c:strRef>
              <c:f>'[1]PLAN ACCION 2022'!$T$81</c:f>
              <c:strCache>
                <c:ptCount val="1"/>
                <c:pt idx="0">
                  <c:v>Satisfactorio (Entre 70% -79,99%)</c:v>
                </c:pt>
              </c:strCache>
            </c:strRef>
          </c:tx>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'[1]PLAN ACCION 2022'!$T$80:$T$85</c:f>
              <c:strCache>
                <c:ptCount val="6"/>
                <c:pt idx="0">
                  <c:v>Sobresaliente (Entre 80%-100%) </c:v>
                </c:pt>
                <c:pt idx="1">
                  <c:v>Satisfactorio (Entre 70% -79,99%)</c:v>
                </c:pt>
                <c:pt idx="2">
                  <c:v>Medio (Entre 60%-69,99%)</c:v>
                </c:pt>
                <c:pt idx="3">
                  <c:v>Bajo (Entre 40% - 59,99%)</c:v>
                </c:pt>
                <c:pt idx="4">
                  <c:v>Critico (Entre 0% - 39,99%)</c:v>
                </c:pt>
                <c:pt idx="5">
                  <c:v>Acciones no ejecutadas del periodo</c:v>
                </c:pt>
              </c:strCache>
            </c:strRef>
          </c:cat>
          <c:val>
            <c:numRef>
              <c:f>'[1]PLAN ACCION 2022'!$AA$81:$AE$81</c:f>
              <c:numCache>
                <c:formatCode>General</c:formatCode>
                <c:ptCount val="5"/>
              </c:numCache>
            </c:numRef>
          </c:val>
          <c:extLst>
            <c:ext xmlns:c16="http://schemas.microsoft.com/office/drawing/2014/chart" uri="{C3380CC4-5D6E-409C-BE32-E72D297353CC}">
              <c16:uniqueId val="{00000001-27A7-4D6C-8378-52EEC8E96014}"/>
            </c:ext>
          </c:extLst>
        </c:ser>
        <c:ser>
          <c:idx val="2"/>
          <c:order val="2"/>
          <c:tx>
            <c:strRef>
              <c:f>'[1]PLAN ACCION 2022'!$T$82</c:f>
              <c:strCache>
                <c:ptCount val="1"/>
                <c:pt idx="0">
                  <c:v>Medio (Entre 60%-69,99%)</c:v>
                </c:pt>
              </c:strCache>
            </c:strRef>
          </c:tx>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'[1]PLAN ACCION 2022'!$T$80:$T$85</c:f>
              <c:strCache>
                <c:ptCount val="6"/>
                <c:pt idx="0">
                  <c:v>Sobresaliente (Entre 80%-100%) </c:v>
                </c:pt>
                <c:pt idx="1">
                  <c:v>Satisfactorio (Entre 70% -79,99%)</c:v>
                </c:pt>
                <c:pt idx="2">
                  <c:v>Medio (Entre 60%-69,99%)</c:v>
                </c:pt>
                <c:pt idx="3">
                  <c:v>Bajo (Entre 40% - 59,99%)</c:v>
                </c:pt>
                <c:pt idx="4">
                  <c:v>Critico (Entre 0% - 39,99%)</c:v>
                </c:pt>
                <c:pt idx="5">
                  <c:v>Acciones no ejecutadas del periodo</c:v>
                </c:pt>
              </c:strCache>
            </c:strRef>
          </c:cat>
          <c:val>
            <c:numRef>
              <c:f>'[1]PLAN ACCION 2022'!$AA$82:$AE$82</c:f>
              <c:numCache>
                <c:formatCode>General</c:formatCode>
                <c:ptCount val="5"/>
              </c:numCache>
            </c:numRef>
          </c:val>
          <c:extLst>
            <c:ext xmlns:c16="http://schemas.microsoft.com/office/drawing/2014/chart" uri="{C3380CC4-5D6E-409C-BE32-E72D297353CC}">
              <c16:uniqueId val="{00000002-27A7-4D6C-8378-52EEC8E96014}"/>
            </c:ext>
          </c:extLst>
        </c:ser>
        <c:ser>
          <c:idx val="3"/>
          <c:order val="3"/>
          <c:tx>
            <c:strRef>
              <c:f>'[1]PLAN ACCION 2022'!$T$83</c:f>
              <c:strCache>
                <c:ptCount val="1"/>
                <c:pt idx="0">
                  <c:v>Bajo (Entre 40% - 59,99%)</c:v>
                </c:pt>
              </c:strCache>
            </c:strRef>
          </c:tx>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'[1]PLAN ACCION 2022'!$T$80:$T$85</c:f>
              <c:strCache>
                <c:ptCount val="6"/>
                <c:pt idx="0">
                  <c:v>Sobresaliente (Entre 80%-100%) </c:v>
                </c:pt>
                <c:pt idx="1">
                  <c:v>Satisfactorio (Entre 70% -79,99%)</c:v>
                </c:pt>
                <c:pt idx="2">
                  <c:v>Medio (Entre 60%-69,99%)</c:v>
                </c:pt>
                <c:pt idx="3">
                  <c:v>Bajo (Entre 40% - 59,99%)</c:v>
                </c:pt>
                <c:pt idx="4">
                  <c:v>Critico (Entre 0% - 39,99%)</c:v>
                </c:pt>
                <c:pt idx="5">
                  <c:v>Acciones no ejecutadas del periodo</c:v>
                </c:pt>
              </c:strCache>
            </c:strRef>
          </c:cat>
          <c:val>
            <c:numRef>
              <c:f>'[1]PLAN ACCION 2022'!$AA$83:$AE$83</c:f>
              <c:numCache>
                <c:formatCode>General</c:formatCode>
                <c:ptCount val="5"/>
              </c:numCache>
            </c:numRef>
          </c:val>
          <c:extLst>
            <c:ext xmlns:c16="http://schemas.microsoft.com/office/drawing/2014/chart" uri="{C3380CC4-5D6E-409C-BE32-E72D297353CC}">
              <c16:uniqueId val="{00000003-27A7-4D6C-8378-52EEC8E96014}"/>
            </c:ext>
          </c:extLst>
        </c:ser>
        <c:ser>
          <c:idx val="4"/>
          <c:order val="4"/>
          <c:tx>
            <c:strRef>
              <c:f>'PLAN ACCION 2023'!$W$66:$W$71</c:f>
              <c:strCache>
                <c:ptCount val="1"/>
                <c:pt idx="0">
                  <c:v>Sobresaliente (Entre 80%-100%)  Satisfactorio (Entre 70% -79,99%) Medio (Entre 60%-69,99%) Bajo (Entre 40% - 59,99%) Critico (Entre 0% - 39,99%) Acciones no programas o no aplican en el período</c:v>
                </c:pt>
              </c:strCache>
            </c:strRef>
          </c:tx>
          <c:invertIfNegative val="0"/>
          <c:dPt>
            <c:idx val="0"/>
            <c:invertIfNegative val="0"/>
            <c:bubble3D val="0"/>
            <c:spPr>
              <a:solidFill>
                <a:srgbClr val="00B050"/>
              </a:solidFill>
            </c:spPr>
            <c:extLst>
              <c:ext xmlns:c16="http://schemas.microsoft.com/office/drawing/2014/chart" uri="{C3380CC4-5D6E-409C-BE32-E72D297353CC}">
                <c16:uniqueId val="{00000005-27A7-4D6C-8378-52EEC8E96014}"/>
              </c:ext>
            </c:extLst>
          </c:dPt>
          <c:dPt>
            <c:idx val="1"/>
            <c:invertIfNegative val="0"/>
            <c:bubble3D val="0"/>
            <c:spPr>
              <a:solidFill>
                <a:srgbClr val="92D050"/>
              </a:solidFill>
            </c:spPr>
            <c:extLst>
              <c:ext xmlns:c16="http://schemas.microsoft.com/office/drawing/2014/chart" uri="{C3380CC4-5D6E-409C-BE32-E72D297353CC}">
                <c16:uniqueId val="{00000007-27A7-4D6C-8378-52EEC8E96014}"/>
              </c:ext>
            </c:extLst>
          </c:dPt>
          <c:dPt>
            <c:idx val="2"/>
            <c:invertIfNegative val="0"/>
            <c:bubble3D val="0"/>
            <c:spPr>
              <a:solidFill>
                <a:srgbClr val="FFFF00"/>
              </a:solidFill>
            </c:spPr>
            <c:extLst>
              <c:ext xmlns:c16="http://schemas.microsoft.com/office/drawing/2014/chart" uri="{C3380CC4-5D6E-409C-BE32-E72D297353CC}">
                <c16:uniqueId val="{00000009-27A7-4D6C-8378-52EEC8E96014}"/>
              </c:ext>
            </c:extLst>
          </c:dPt>
          <c:dPt>
            <c:idx val="4"/>
            <c:invertIfNegative val="0"/>
            <c:bubble3D val="0"/>
            <c:spPr>
              <a:solidFill>
                <a:srgbClr val="FF0000"/>
              </a:solidFill>
            </c:spPr>
            <c:extLst>
              <c:ext xmlns:c16="http://schemas.microsoft.com/office/drawing/2014/chart" uri="{C3380CC4-5D6E-409C-BE32-E72D297353CC}">
                <c16:uniqueId val="{0000000B-27A7-4D6C-8378-52EEC8E96014}"/>
              </c:ext>
            </c:extLst>
          </c:dPt>
          <c:dLbls>
            <c:dLbl>
              <c:idx val="3"/>
              <c:spPr>
                <a:solidFill>
                  <a:srgbClr val="FFC000"/>
                </a:solid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8-EFF9-4CA7-B473-CAFE04EA56B6}"/>
                </c:ext>
              </c:extLst>
            </c:dLbl>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'PLAN ACCION 2023'!$W$66:$W$71</c:f>
              <c:strCache>
                <c:ptCount val="6"/>
                <c:pt idx="0">
                  <c:v>Sobresaliente (Entre 80%-100%) </c:v>
                </c:pt>
                <c:pt idx="1">
                  <c:v>Satisfactorio (Entre 70% -79,99%)</c:v>
                </c:pt>
                <c:pt idx="2">
                  <c:v>Medio (Entre 60%-69,99%)</c:v>
                </c:pt>
                <c:pt idx="3">
                  <c:v>Bajo (Entre 40% - 59,99%)</c:v>
                </c:pt>
                <c:pt idx="4">
                  <c:v>Critico (Entre 0% - 39,99%)</c:v>
                </c:pt>
                <c:pt idx="5">
                  <c:v>Acciones no programas o no aplican en el período</c:v>
                </c:pt>
              </c:strCache>
            </c:strRef>
          </c:cat>
          <c:val>
            <c:numRef>
              <c:f>'PLAN ACCION 2023'!$AC$66:$AC$71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D-27A7-4D6C-8378-52EEC8E96014}"/>
            </c:ext>
          </c:extLst>
        </c:ser>
        <c:dLbls>
          <c:showLegendKey val="0"/>
          <c:showVal val="1"/>
          <c:showCatName val="0"/>
          <c:showSerName val="0"/>
          <c:showPercent val="0"/>
          <c:showBubbleSize val="0"/>
        </c:dLbls>
        <c:gapWidth val="150"/>
        <c:shape val="box"/>
        <c:axId val="374787424"/>
        <c:axId val="9939544"/>
        <c:axId val="0"/>
      </c:bar3DChart>
      <c:catAx>
        <c:axId val="3747874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939544"/>
        <c:crosses val="autoZero"/>
        <c:auto val="1"/>
        <c:lblAlgn val="ctr"/>
        <c:lblOffset val="100"/>
        <c:noMultiLvlLbl val="0"/>
      </c:catAx>
      <c:valAx>
        <c:axId val="99395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74787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CO" sz="2000" b="1">
                <a:solidFill>
                  <a:sysClr val="windowText" lastClr="000000"/>
                </a:solidFill>
                <a:latin typeface="Arial" panose="020B0604020202020204" pitchFamily="34" charset="0"/>
                <a:cs typeface="Arial" panose="020B0604020202020204" pitchFamily="34" charset="0"/>
              </a:rPr>
              <a:t>PLAN DE ACCION INSTITUCIONAL</a:t>
            </a:r>
          </a:p>
          <a:p>
            <a:pPr>
              <a:defRPr/>
            </a:pPr>
            <a:r>
              <a:rPr lang="es-CO" sz="2000" b="1">
                <a:solidFill>
                  <a:sysClr val="windowText" lastClr="000000"/>
                </a:solidFill>
                <a:latin typeface="Arial" panose="020B0604020202020204" pitchFamily="34" charset="0"/>
                <a:cs typeface="Arial" panose="020B0604020202020204" pitchFamily="34" charset="0"/>
              </a:rPr>
              <a:t>Acciones por dependencia</a:t>
            </a:r>
          </a:p>
          <a:p>
            <a:pPr>
              <a:defRPr/>
            </a:pPr>
            <a:r>
              <a:rPr lang="es-CO" sz="2000" b="1">
                <a:solidFill>
                  <a:sysClr val="windowText" lastClr="000000"/>
                </a:solidFill>
                <a:latin typeface="Arial" panose="020B0604020202020204" pitchFamily="34" charset="0"/>
                <a:cs typeface="Arial" panose="020B0604020202020204" pitchFamily="34" charset="0"/>
              </a:rPr>
              <a:t>Vigencia 2023</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2.2854435230994358E-2"/>
          <c:y val="3.7192354509595217E-2"/>
          <c:w val="0.95680156410343709"/>
          <c:h val="0.8760464224580623"/>
        </c:manualLayout>
      </c:layout>
      <c:barChart>
        <c:barDir val="col"/>
        <c:grouping val="clustered"/>
        <c:varyColors val="0"/>
        <c:ser>
          <c:idx val="0"/>
          <c:order val="0"/>
          <c:spPr>
            <a:solidFill>
              <a:schemeClr val="accent1">
                <a:alpha val="70000"/>
              </a:schemeClr>
            </a:solidFill>
            <a:ln>
              <a:noFill/>
            </a:ln>
            <a:effectLst/>
          </c:spPr>
          <c:invertIfNegative val="0"/>
          <c:dPt>
            <c:idx val="0"/>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1-BF79-4624-BDB7-602E04908907}"/>
              </c:ext>
            </c:extLst>
          </c:dPt>
          <c:dPt>
            <c:idx val="1"/>
            <c:invertIfNegative val="0"/>
            <c:bubble3D val="0"/>
            <c:spPr>
              <a:solidFill>
                <a:srgbClr val="92D050"/>
              </a:solidFill>
              <a:ln>
                <a:noFill/>
              </a:ln>
              <a:effectLst/>
            </c:spPr>
            <c:extLst>
              <c:ext xmlns:c16="http://schemas.microsoft.com/office/drawing/2014/chart" uri="{C3380CC4-5D6E-409C-BE32-E72D297353CC}">
                <c16:uniqueId val="{00000003-BF79-4624-BDB7-602E04908907}"/>
              </c:ext>
            </c:extLst>
          </c:dPt>
          <c:dPt>
            <c:idx val="2"/>
            <c:invertIfNegative val="0"/>
            <c:bubble3D val="0"/>
            <c:spPr>
              <a:solidFill>
                <a:schemeClr val="accent1">
                  <a:lumMod val="75000"/>
                </a:schemeClr>
              </a:solidFill>
              <a:ln>
                <a:noFill/>
              </a:ln>
              <a:effectLst/>
            </c:spPr>
            <c:extLst>
              <c:ext xmlns:c16="http://schemas.microsoft.com/office/drawing/2014/chart" uri="{C3380CC4-5D6E-409C-BE32-E72D297353CC}">
                <c16:uniqueId val="{00000005-BF79-4624-BDB7-602E04908907}"/>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E-BF79-4624-BDB7-602E04908907}"/>
              </c:ext>
            </c:extLst>
          </c:dPt>
          <c:dPt>
            <c:idx val="4"/>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7-BF79-4624-BDB7-602E04908907}"/>
              </c:ext>
            </c:extLst>
          </c:dPt>
          <c:dPt>
            <c:idx val="5"/>
            <c:invertIfNegative val="0"/>
            <c:bubble3D val="0"/>
            <c:spPr>
              <a:solidFill>
                <a:srgbClr val="7030A0"/>
              </a:solidFill>
              <a:ln>
                <a:noFill/>
              </a:ln>
              <a:effectLst/>
            </c:spPr>
            <c:extLst>
              <c:ext xmlns:c16="http://schemas.microsoft.com/office/drawing/2014/chart" uri="{C3380CC4-5D6E-409C-BE32-E72D297353CC}">
                <c16:uniqueId val="{00000009-BF79-4624-BDB7-602E04908907}"/>
              </c:ext>
            </c:extLst>
          </c:dPt>
          <c:dPt>
            <c:idx val="6"/>
            <c:invertIfNegative val="0"/>
            <c:bubble3D val="0"/>
            <c:spPr>
              <a:solidFill>
                <a:srgbClr val="FFFF00"/>
              </a:solidFill>
              <a:ln>
                <a:noFill/>
              </a:ln>
              <a:effectLst/>
            </c:spPr>
            <c:extLst>
              <c:ext xmlns:c16="http://schemas.microsoft.com/office/drawing/2014/chart" uri="{C3380CC4-5D6E-409C-BE32-E72D297353CC}">
                <c16:uniqueId val="{0000000B-BF79-4624-BDB7-602E04908907}"/>
              </c:ext>
            </c:extLst>
          </c:dPt>
          <c:dPt>
            <c:idx val="7"/>
            <c:invertIfNegative val="0"/>
            <c:bubble3D val="0"/>
            <c:spPr>
              <a:solidFill>
                <a:schemeClr val="bg2">
                  <a:lumMod val="50000"/>
                </a:schemeClr>
              </a:solidFill>
              <a:ln>
                <a:noFill/>
              </a:ln>
              <a:effectLst/>
            </c:spPr>
            <c:extLst>
              <c:ext xmlns:c16="http://schemas.microsoft.com/office/drawing/2014/chart" uri="{C3380CC4-5D6E-409C-BE32-E72D297353CC}">
                <c16:uniqueId val="{0000000D-BF79-4624-BDB7-602E04908907}"/>
              </c:ext>
            </c:extLst>
          </c:dPt>
          <c:dLbls>
            <c:dLbl>
              <c:idx val="0"/>
              <c:layout>
                <c:manualLayout>
                  <c:x val="3.7086092199529294E-3"/>
                  <c:y val="-1.3944222013973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79-4624-BDB7-602E04908907}"/>
                </c:ext>
              </c:extLst>
            </c:dLbl>
            <c:dLbl>
              <c:idx val="1"/>
              <c:layout>
                <c:manualLayout>
                  <c:x val="-1.854255940564135E-3"/>
                  <c:y val="-9.2960565117961354E-3"/>
                </c:manualLayout>
              </c:layout>
              <c:showLegendKey val="0"/>
              <c:showVal val="1"/>
              <c:showCatName val="0"/>
              <c:showSerName val="0"/>
              <c:showPercent val="0"/>
              <c:showBubbleSize val="0"/>
              <c:extLst>
                <c:ext xmlns:c15="http://schemas.microsoft.com/office/drawing/2012/chart" uri="{CE6537A1-D6FC-4f65-9D91-7224C49458BB}">
                  <c15:layout>
                    <c:manualLayout>
                      <c:w val="2.7629138688649402E-2"/>
                      <c:h val="7.1104003583774847E-2"/>
                    </c:manualLayout>
                  </c15:layout>
                </c:ext>
                <c:ext xmlns:c16="http://schemas.microsoft.com/office/drawing/2014/chart" uri="{C3380CC4-5D6E-409C-BE32-E72D297353CC}">
                  <c16:uniqueId val="{00000003-BF79-4624-BDB7-602E04908907}"/>
                </c:ext>
              </c:extLst>
            </c:dLbl>
            <c:dLbl>
              <c:idx val="2"/>
              <c:layout>
                <c:manualLayout>
                  <c:x val="1.236203073317601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79-4624-BDB7-602E04908907}"/>
                </c:ext>
              </c:extLst>
            </c:dLbl>
            <c:dLbl>
              <c:idx val="3"/>
              <c:layout>
                <c:manualLayout>
                  <c:x val="1.2362030733176468E-3"/>
                  <c:y val="4.648074004657955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F79-4624-BDB7-602E04908907}"/>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79-4624-BDB7-602E04908907}"/>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F79-4624-BDB7-602E04908907}"/>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F79-4624-BDB7-602E04908907}"/>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F79-4624-BDB7-602E04908907}"/>
                </c:ext>
              </c:extLst>
            </c:dLbl>
            <c:spPr>
              <a:noFill/>
              <a:ln>
                <a:noFill/>
              </a:ln>
              <a:effectLst/>
            </c:spPr>
            <c:txPr>
              <a:bodyPr rot="0" spcFirstLastPara="1" vertOverflow="ellipsis" vert="horz" wrap="square" lIns="38100" tIns="19050" rIns="38100" bIns="19050" anchor="ctr" anchorCtr="1">
                <a:spAutoFit/>
              </a:bodyPr>
              <a:lstStyle/>
              <a:p>
                <a:pPr>
                  <a:defRPr sz="2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'Estadística por dependen'!$A$66:$H$66</c:f>
              <c:strCache>
                <c:ptCount val="8"/>
                <c:pt idx="0">
                  <c:v> Planeación estratégica y Prospectiva</c:v>
                </c:pt>
                <c:pt idx="1">
                  <c:v>Proyectos y Desarrollo Regionla</c:v>
                </c:pt>
                <c:pt idx="2">
                  <c:v>Administrativa y Financiera 
incluye Tesorería</c:v>
                </c:pt>
                <c:pt idx="3">
                  <c:v>Oficina Asesora Jurídica  </c:v>
                </c:pt>
                <c:pt idx="4">
                  <c:v>Oficina Asesora Comunicaciones Internas y Externas</c:v>
                </c:pt>
                <c:pt idx="5">
                  <c:v>Control Interno</c:v>
                </c:pt>
                <c:pt idx="6">
                  <c:v>Todos los procesos</c:v>
                </c:pt>
                <c:pt idx="7">
                  <c:v>Total acciones 2023</c:v>
                </c:pt>
              </c:strCache>
            </c:strRef>
          </c:cat>
          <c:val>
            <c:numRef>
              <c:f>'Estadística por dependen'!$A$67:$H$67</c:f>
              <c:numCache>
                <c:formatCode>General</c:formatCode>
                <c:ptCount val="8"/>
                <c:pt idx="0">
                  <c:v>11</c:v>
                </c:pt>
                <c:pt idx="1">
                  <c:v>6</c:v>
                </c:pt>
                <c:pt idx="2">
                  <c:v>22</c:v>
                </c:pt>
                <c:pt idx="3">
                  <c:v>2</c:v>
                </c:pt>
                <c:pt idx="4">
                  <c:v>3</c:v>
                </c:pt>
                <c:pt idx="5">
                  <c:v>4</c:v>
                </c:pt>
                <c:pt idx="6">
                  <c:v>4</c:v>
                </c:pt>
                <c:pt idx="7">
                  <c:v>52</c:v>
                </c:pt>
              </c:numCache>
            </c:numRef>
          </c:val>
          <c:extLst>
            <c:ext xmlns:c16="http://schemas.microsoft.com/office/drawing/2014/chart" uri="{C3380CC4-5D6E-409C-BE32-E72D297353CC}">
              <c16:uniqueId val="{0000000F-BF79-4624-BDB7-602E04908907}"/>
            </c:ext>
          </c:extLst>
        </c:ser>
        <c:dLbls>
          <c:showLegendKey val="0"/>
          <c:showVal val="0"/>
          <c:showCatName val="0"/>
          <c:showSerName val="0"/>
          <c:showPercent val="0"/>
          <c:showBubbleSize val="0"/>
        </c:dLbls>
        <c:gapWidth val="80"/>
        <c:overlap val="25"/>
        <c:axId val="9937584"/>
        <c:axId val="9937976"/>
      </c:barChart>
      <c:catAx>
        <c:axId val="9937584"/>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cap="none" spc="2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9937976"/>
        <c:crosses val="autoZero"/>
        <c:auto val="1"/>
        <c:lblAlgn val="ctr"/>
        <c:lblOffset val="100"/>
        <c:noMultiLvlLbl val="0"/>
      </c:catAx>
      <c:valAx>
        <c:axId val="9937976"/>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CO"/>
          </a:p>
        </c:txPr>
        <c:crossAx val="993758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CO" sz="1800" b="1" i="0" baseline="0">
                <a:effectLst/>
                <a:latin typeface="Arial" panose="020B0604020202020204" pitchFamily="34" charset="0"/>
                <a:cs typeface="Arial" panose="020B0604020202020204" pitchFamily="34" charset="0"/>
              </a:rPr>
              <a:t>PLAN DE ACCION INSTITUCIONAL</a:t>
            </a:r>
            <a:endParaRPr lang="es-CO" b="1">
              <a:effectLst/>
              <a:latin typeface="Arial" panose="020B0604020202020204" pitchFamily="34" charset="0"/>
              <a:cs typeface="Arial" panose="020B0604020202020204" pitchFamily="34" charset="0"/>
            </a:endParaRPr>
          </a:p>
          <a:p>
            <a:pPr>
              <a:defRPr/>
            </a:pPr>
            <a:r>
              <a:rPr lang="es-CO" sz="1800" b="1" i="0" baseline="0">
                <a:effectLst/>
                <a:latin typeface="Arial" panose="020B0604020202020204" pitchFamily="34" charset="0"/>
                <a:cs typeface="Arial" panose="020B0604020202020204" pitchFamily="34" charset="0"/>
              </a:rPr>
              <a:t>Total acciones</a:t>
            </a:r>
            <a:endParaRPr lang="es-CO" b="1">
              <a:effectLst/>
              <a:latin typeface="Arial" panose="020B0604020202020204" pitchFamily="34" charset="0"/>
              <a:cs typeface="Arial" panose="020B0604020202020204" pitchFamily="34" charset="0"/>
            </a:endParaRPr>
          </a:p>
          <a:p>
            <a:pPr>
              <a:defRPr/>
            </a:pPr>
            <a:r>
              <a:rPr lang="es-CO" sz="1800" b="1" i="0" baseline="0">
                <a:effectLst/>
                <a:latin typeface="Arial" panose="020B0604020202020204" pitchFamily="34" charset="0"/>
                <a:cs typeface="Arial" panose="020B0604020202020204" pitchFamily="34" charset="0"/>
              </a:rPr>
              <a:t>Vigencia 2023</a:t>
            </a:r>
            <a:endParaRPr lang="es-CO" b="1">
              <a:effectLst/>
              <a:latin typeface="Arial" panose="020B0604020202020204" pitchFamily="34" charset="0"/>
              <a:cs typeface="Arial" panose="020B0604020202020204" pitchFamily="34" charset="0"/>
            </a:endParaRPr>
          </a:p>
        </c:rich>
      </c:tx>
      <c:layout>
        <c:manualLayout>
          <c:xMode val="edge"/>
          <c:yMode val="edge"/>
          <c:x val="0.5251052845343499"/>
          <c:y val="0.27566485660792667"/>
        </c:manualLayout>
      </c:layout>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4.3198476240890057E-2"/>
          <c:y val="6.3358263207900042E-2"/>
          <c:w val="0.89274931809994362"/>
          <c:h val="0.82874525858544767"/>
        </c:manualLayout>
      </c:layout>
      <c:barChart>
        <c:barDir val="col"/>
        <c:grouping val="clustered"/>
        <c:varyColors val="0"/>
        <c:ser>
          <c:idx val="0"/>
          <c:order val="0"/>
          <c:spPr>
            <a:solidFill>
              <a:schemeClr val="accent1">
                <a:alpha val="70000"/>
              </a:schemeClr>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01-803F-4A6A-BA96-734585743961}"/>
              </c:ext>
            </c:extLst>
          </c:dPt>
          <c:dPt>
            <c:idx val="1"/>
            <c:invertIfNegative val="0"/>
            <c:bubble3D val="0"/>
            <c:spPr>
              <a:solidFill>
                <a:schemeClr val="accent1">
                  <a:lumMod val="75000"/>
                  <a:alpha val="70000"/>
                </a:schemeClr>
              </a:solidFill>
              <a:ln>
                <a:noFill/>
              </a:ln>
              <a:effectLst/>
            </c:spPr>
            <c:extLst>
              <c:ext xmlns:c16="http://schemas.microsoft.com/office/drawing/2014/chart" uri="{C3380CC4-5D6E-409C-BE32-E72D297353CC}">
                <c16:uniqueId val="{00000003-803F-4A6A-BA96-734585743961}"/>
              </c:ext>
            </c:extLst>
          </c:dPt>
          <c:dLbls>
            <c:dLbl>
              <c:idx val="0"/>
              <c:layout>
                <c:manualLayout>
                  <c:x val="2.1559621223817611E-2"/>
                  <c:y val="6.8861469909010601E-3"/>
                </c:manualLayout>
              </c:layout>
              <c:spPr>
                <a:noFill/>
                <a:ln>
                  <a:noFill/>
                </a:ln>
                <a:effectLst/>
              </c:spPr>
              <c:txPr>
                <a:bodyPr rot="0" spcFirstLastPara="1" vertOverflow="ellipsis" vert="horz" wrap="square" lIns="38100" tIns="19050" rIns="38100" bIns="19050" anchor="ctr" anchorCtr="1">
                  <a:noAutofit/>
                </a:bodyPr>
                <a:lstStyle/>
                <a:p>
                  <a:pPr>
                    <a:defRPr sz="2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15:layout>
                    <c:manualLayout>
                      <c:w val="6.877278575472183E-2"/>
                      <c:h val="0.1023008685698597"/>
                    </c:manualLayout>
                  </c15:layout>
                </c:ext>
                <c:ext xmlns:c16="http://schemas.microsoft.com/office/drawing/2014/chart" uri="{C3380CC4-5D6E-409C-BE32-E72D297353CC}">
                  <c16:uniqueId val="{00000001-803F-4A6A-BA96-734585743961}"/>
                </c:ext>
              </c:extLst>
            </c:dLbl>
            <c:spPr>
              <a:noFill/>
              <a:ln>
                <a:noFill/>
              </a:ln>
              <a:effectLst/>
            </c:spPr>
            <c:txPr>
              <a:bodyPr rot="0" spcFirstLastPara="1" vertOverflow="ellipsis" vert="horz" wrap="square" lIns="38100" tIns="19050" rIns="38100" bIns="19050" anchor="ctr" anchorCtr="1">
                <a:spAutoFit/>
              </a:bodyPr>
              <a:lstStyle/>
              <a:p>
                <a:pPr>
                  <a:defRPr sz="24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'Estadística por dependen'!$A$91:$B$91</c:f>
              <c:strCache>
                <c:ptCount val="2"/>
                <c:pt idx="0">
                  <c:v>Total Acciones Plan Acción 2023</c:v>
                </c:pt>
                <c:pt idx="1">
                  <c:v>Tareas compartidas
2023</c:v>
                </c:pt>
              </c:strCache>
            </c:strRef>
          </c:cat>
          <c:val>
            <c:numRef>
              <c:f>'Estadística por dependen'!$A$92:$B$92</c:f>
              <c:numCache>
                <c:formatCode>General</c:formatCode>
                <c:ptCount val="2"/>
                <c:pt idx="0">
                  <c:v>52</c:v>
                </c:pt>
                <c:pt idx="1">
                  <c:v>5</c:v>
                </c:pt>
              </c:numCache>
            </c:numRef>
          </c:val>
          <c:extLst>
            <c:ext xmlns:c16="http://schemas.microsoft.com/office/drawing/2014/chart" uri="{C3380CC4-5D6E-409C-BE32-E72D297353CC}">
              <c16:uniqueId val="{00000004-803F-4A6A-BA96-734585743961}"/>
            </c:ext>
          </c:extLst>
        </c:ser>
        <c:dLbls>
          <c:showLegendKey val="0"/>
          <c:showVal val="0"/>
          <c:showCatName val="0"/>
          <c:showSerName val="0"/>
          <c:showPercent val="0"/>
          <c:showBubbleSize val="0"/>
        </c:dLbls>
        <c:gapWidth val="80"/>
        <c:overlap val="25"/>
        <c:axId val="291438024"/>
        <c:axId val="371860680"/>
      </c:barChart>
      <c:catAx>
        <c:axId val="291438024"/>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cap="none" spc="2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71860680"/>
        <c:crosses val="autoZero"/>
        <c:auto val="1"/>
        <c:lblAlgn val="ctr"/>
        <c:lblOffset val="100"/>
        <c:noMultiLvlLbl val="0"/>
      </c:catAx>
      <c:valAx>
        <c:axId val="371860680"/>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CO"/>
          </a:p>
        </c:txPr>
        <c:crossAx val="29143802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1219200</xdr:colOff>
      <xdr:row>0</xdr:row>
      <xdr:rowOff>1</xdr:rowOff>
    </xdr:from>
    <xdr:to>
      <xdr:col>4</xdr:col>
      <xdr:colOff>2286000</xdr:colOff>
      <xdr:row>0</xdr:row>
      <xdr:rowOff>1397001</xdr:rowOff>
    </xdr:to>
    <xdr:pic>
      <xdr:nvPicPr>
        <xdr:cNvPr id="2" name="3 Imagen">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srcRect l="28618" t="33349" r="34404" b="37633"/>
        <a:stretch/>
      </xdr:blipFill>
      <xdr:spPr bwMode="auto">
        <a:xfrm>
          <a:off x="3181350" y="1"/>
          <a:ext cx="3514725" cy="1397000"/>
        </a:xfrm>
        <a:prstGeom prst="rect">
          <a:avLst/>
        </a:prstGeom>
        <a:ln>
          <a:noFill/>
        </a:ln>
        <a:extLst>
          <a:ext uri="{53640926-AAD7-44D8-BBD7-CCE9431645EC}">
            <a14:shadowObscured xmlns:a14="http://schemas.microsoft.com/office/drawing/2010/main"/>
          </a:ext>
        </a:extLst>
      </xdr:spPr>
    </xdr:pic>
    <xdr:clientData/>
  </xdr:twoCellAnchor>
  <xdr:twoCellAnchor>
    <xdr:from>
      <xdr:col>7</xdr:col>
      <xdr:colOff>1797845</xdr:colOff>
      <xdr:row>72</xdr:row>
      <xdr:rowOff>381001</xdr:rowOff>
    </xdr:from>
    <xdr:to>
      <xdr:col>12</xdr:col>
      <xdr:colOff>333376</xdr:colOff>
      <xdr:row>82</xdr:row>
      <xdr:rowOff>23813</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896470</xdr:colOff>
      <xdr:row>71</xdr:row>
      <xdr:rowOff>238126</xdr:rowOff>
    </xdr:from>
    <xdr:to>
      <xdr:col>4</xdr:col>
      <xdr:colOff>1610846</xdr:colOff>
      <xdr:row>71</xdr:row>
      <xdr:rowOff>1683946</xdr:rowOff>
    </xdr:to>
    <xdr:pic>
      <xdr:nvPicPr>
        <xdr:cNvPr id="5" name="Imagen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067610" y="86271288"/>
          <a:ext cx="3165662" cy="14458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20411</xdr:colOff>
      <xdr:row>63</xdr:row>
      <xdr:rowOff>816429</xdr:rowOff>
    </xdr:from>
    <xdr:to>
      <xdr:col>8</xdr:col>
      <xdr:colOff>551090</xdr:colOff>
      <xdr:row>84</xdr:row>
      <xdr:rowOff>35379</xdr:rowOff>
    </xdr:to>
    <xdr:graphicFrame macro="">
      <xdr:nvGraphicFramePr>
        <xdr:cNvPr id="2" name="Gráfico 1" descr="PLAN DE ACCION INSTITUCIONAL&#10;Acciones por dependencia&#10;Vigencia 202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68035</xdr:colOff>
      <xdr:row>85</xdr:row>
      <xdr:rowOff>176894</xdr:rowOff>
    </xdr:from>
    <xdr:to>
      <xdr:col>8</xdr:col>
      <xdr:colOff>40821</xdr:colOff>
      <xdr:row>110</xdr:row>
      <xdr:rowOff>100243</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ci&#243;n\Downloads\1.%20%20Plan%20Acci&#243;n%20genera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Plan Acción"/>
      <sheetName val="PLAN ACCION 2022"/>
    </sheetNames>
    <sheetDataSet>
      <sheetData sheetId="0"/>
      <sheetData sheetId="1">
        <row r="80">
          <cell r="T80" t="str">
            <v xml:space="preserve">Sobresaliente (Entre 80%-100%) </v>
          </cell>
          <cell r="AA80"/>
          <cell r="AB80"/>
          <cell r="AC80"/>
          <cell r="AD80"/>
          <cell r="AE80"/>
        </row>
        <row r="81">
          <cell r="T81" t="str">
            <v>Satisfactorio (Entre 70% -79,99%)</v>
          </cell>
          <cell r="AA81"/>
          <cell r="AB81"/>
          <cell r="AC81"/>
          <cell r="AD81"/>
          <cell r="AE81"/>
        </row>
        <row r="82">
          <cell r="T82" t="str">
            <v>Medio (Entre 60%-69,99%)</v>
          </cell>
          <cell r="AA82"/>
          <cell r="AB82"/>
          <cell r="AC82"/>
          <cell r="AD82"/>
          <cell r="AE82"/>
        </row>
        <row r="83">
          <cell r="T83" t="str">
            <v>Bajo (Entre 40% - 59,99%)</v>
          </cell>
          <cell r="AA83"/>
          <cell r="AB83"/>
          <cell r="AC83"/>
          <cell r="AD83"/>
          <cell r="AE83"/>
        </row>
        <row r="84">
          <cell r="T84" t="str">
            <v>Critico (Entre 0% - 39,99%)</v>
          </cell>
        </row>
        <row r="85">
          <cell r="T85" t="str">
            <v>Acciones no ejecutadas del periodo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dnp.gov.co/DNP/sistema-integrado-de-gestion/Paginas/modelo-de-operaciones.asp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0"/>
  <sheetViews>
    <sheetView topLeftCell="A7" zoomScale="130" zoomScaleNormal="130" workbookViewId="0">
      <selection activeCell="B13" sqref="B13"/>
    </sheetView>
  </sheetViews>
  <sheetFormatPr baseColWidth="10" defaultColWidth="11.42578125" defaultRowHeight="12.75"/>
  <cols>
    <col min="1" max="1" width="40" style="16" customWidth="1"/>
    <col min="2" max="2" width="123" style="13" customWidth="1"/>
    <col min="3" max="16384" width="11.42578125" style="13"/>
  </cols>
  <sheetData>
    <row r="1" spans="1:2" ht="47.25" customHeight="1">
      <c r="A1" s="235" t="s">
        <v>68</v>
      </c>
      <c r="B1" s="235"/>
    </row>
    <row r="3" spans="1:2" ht="100.15" customHeight="1">
      <c r="A3" s="14" t="s">
        <v>101</v>
      </c>
      <c r="B3" s="15" t="s">
        <v>69</v>
      </c>
    </row>
    <row r="4" spans="1:2" ht="33.6" customHeight="1">
      <c r="A4" s="14" t="s">
        <v>82</v>
      </c>
      <c r="B4" s="15" t="s">
        <v>84</v>
      </c>
    </row>
    <row r="5" spans="1:2" ht="26.45" customHeight="1">
      <c r="A5" s="14" t="s">
        <v>6</v>
      </c>
      <c r="B5" s="15" t="s">
        <v>85</v>
      </c>
    </row>
    <row r="6" spans="1:2" ht="26.45" customHeight="1">
      <c r="A6" s="14" t="s">
        <v>80</v>
      </c>
      <c r="B6" s="15" t="s">
        <v>105</v>
      </c>
    </row>
    <row r="7" spans="1:2" ht="26.45" customHeight="1">
      <c r="A7" s="14" t="s">
        <v>7</v>
      </c>
      <c r="B7" s="15" t="s">
        <v>86</v>
      </c>
    </row>
    <row r="8" spans="1:2" ht="123.6" customHeight="1">
      <c r="A8" s="14" t="s">
        <v>8</v>
      </c>
      <c r="B8" s="15" t="s">
        <v>191</v>
      </c>
    </row>
    <row r="9" spans="1:2" ht="25.5">
      <c r="A9" s="14" t="s">
        <v>87</v>
      </c>
      <c r="B9" s="15" t="s">
        <v>88</v>
      </c>
    </row>
    <row r="10" spans="1:2" ht="21" customHeight="1">
      <c r="A10" s="14" t="s">
        <v>89</v>
      </c>
      <c r="B10" s="15" t="s">
        <v>91</v>
      </c>
    </row>
    <row r="11" spans="1:2" ht="36.6" customHeight="1">
      <c r="A11" s="14" t="s">
        <v>11</v>
      </c>
      <c r="B11" s="15" t="s">
        <v>90</v>
      </c>
    </row>
    <row r="12" spans="1:2" ht="34.15" customHeight="1">
      <c r="A12" s="14" t="s">
        <v>92</v>
      </c>
      <c r="B12" s="15" t="s">
        <v>94</v>
      </c>
    </row>
    <row r="13" spans="1:2" ht="49.15" customHeight="1">
      <c r="A13" s="14" t="s">
        <v>93</v>
      </c>
      <c r="B13" s="15" t="s">
        <v>95</v>
      </c>
    </row>
    <row r="14" spans="1:2" ht="57" customHeight="1">
      <c r="A14" s="60" t="s">
        <v>99</v>
      </c>
      <c r="B14" s="15" t="s">
        <v>96</v>
      </c>
    </row>
    <row r="15" spans="1:2" ht="30" customHeight="1">
      <c r="A15" s="236" t="s">
        <v>98</v>
      </c>
      <c r="B15" s="15" t="s">
        <v>70</v>
      </c>
    </row>
    <row r="16" spans="1:2" ht="67.5" customHeight="1">
      <c r="A16" s="237"/>
      <c r="B16" s="15" t="s">
        <v>100</v>
      </c>
    </row>
    <row r="17" spans="1:2" ht="57" customHeight="1">
      <c r="A17" s="237"/>
      <c r="B17" s="15" t="s">
        <v>97</v>
      </c>
    </row>
    <row r="18" spans="1:2" ht="35.25" customHeight="1">
      <c r="A18" s="237"/>
      <c r="B18" s="15" t="s">
        <v>71</v>
      </c>
    </row>
    <row r="19" spans="1:2" ht="54.6" customHeight="1">
      <c r="A19" s="237"/>
      <c r="B19" s="15" t="s">
        <v>102</v>
      </c>
    </row>
    <row r="20" spans="1:2" ht="31.9" customHeight="1">
      <c r="A20" s="238"/>
      <c r="B20" s="15" t="s">
        <v>72</v>
      </c>
    </row>
    <row r="21" spans="1:2">
      <c r="B21" s="17"/>
    </row>
    <row r="22" spans="1:2">
      <c r="B22" s="17"/>
    </row>
    <row r="23" spans="1:2">
      <c r="B23" s="17"/>
    </row>
    <row r="24" spans="1:2">
      <c r="B24" s="17"/>
    </row>
    <row r="25" spans="1:2">
      <c r="B25" s="17"/>
    </row>
    <row r="26" spans="1:2">
      <c r="B26" s="17"/>
    </row>
    <row r="27" spans="1:2">
      <c r="B27" s="17"/>
    </row>
    <row r="28" spans="1:2">
      <c r="B28" s="17"/>
    </row>
    <row r="29" spans="1:2">
      <c r="B29" s="17"/>
    </row>
    <row r="30" spans="1:2">
      <c r="B30" s="17"/>
    </row>
    <row r="31" spans="1:2">
      <c r="B31" s="17"/>
    </row>
    <row r="32" spans="1:2">
      <c r="B32" s="17"/>
    </row>
    <row r="33" spans="2:2">
      <c r="B33" s="17"/>
    </row>
    <row r="34" spans="2:2">
      <c r="B34" s="17"/>
    </row>
    <row r="35" spans="2:2">
      <c r="B35" s="17"/>
    </row>
    <row r="36" spans="2:2">
      <c r="B36" s="17"/>
    </row>
    <row r="37" spans="2:2">
      <c r="B37" s="17"/>
    </row>
    <row r="38" spans="2:2">
      <c r="B38" s="17"/>
    </row>
    <row r="39" spans="2:2">
      <c r="B39" s="17"/>
    </row>
    <row r="40" spans="2:2">
      <c r="B40" s="17"/>
    </row>
    <row r="41" spans="2:2">
      <c r="B41" s="17"/>
    </row>
    <row r="42" spans="2:2">
      <c r="B42" s="17"/>
    </row>
    <row r="43" spans="2:2">
      <c r="B43" s="17"/>
    </row>
    <row r="44" spans="2:2">
      <c r="B44" s="17"/>
    </row>
    <row r="45" spans="2:2">
      <c r="B45" s="17"/>
    </row>
    <row r="46" spans="2:2">
      <c r="B46" s="17"/>
    </row>
    <row r="47" spans="2:2">
      <c r="B47" s="17"/>
    </row>
    <row r="48" spans="2:2">
      <c r="B48" s="17"/>
    </row>
    <row r="49" spans="2:2">
      <c r="B49" s="17"/>
    </row>
    <row r="50" spans="2:2">
      <c r="B50" s="17"/>
    </row>
    <row r="51" spans="2:2">
      <c r="B51" s="17"/>
    </row>
    <row r="52" spans="2:2">
      <c r="B52" s="17"/>
    </row>
    <row r="53" spans="2:2">
      <c r="B53" s="17"/>
    </row>
    <row r="54" spans="2:2">
      <c r="B54" s="17"/>
    </row>
    <row r="55" spans="2:2">
      <c r="B55" s="17"/>
    </row>
    <row r="56" spans="2:2">
      <c r="B56" s="17"/>
    </row>
    <row r="57" spans="2:2">
      <c r="B57" s="17"/>
    </row>
    <row r="58" spans="2:2">
      <c r="B58" s="17"/>
    </row>
    <row r="59" spans="2:2">
      <c r="B59" s="17"/>
    </row>
    <row r="60" spans="2:2">
      <c r="B60" s="17"/>
    </row>
    <row r="61" spans="2:2">
      <c r="B61" s="17"/>
    </row>
    <row r="62" spans="2:2">
      <c r="B62" s="17"/>
    </row>
    <row r="63" spans="2:2">
      <c r="B63" s="17"/>
    </row>
    <row r="64" spans="2:2">
      <c r="B64" s="17"/>
    </row>
    <row r="65" spans="2:2">
      <c r="B65" s="17"/>
    </row>
    <row r="66" spans="2:2">
      <c r="B66" s="17"/>
    </row>
    <row r="67" spans="2:2">
      <c r="B67" s="17"/>
    </row>
    <row r="68" spans="2:2">
      <c r="B68" s="17"/>
    </row>
    <row r="69" spans="2:2">
      <c r="B69" s="17"/>
    </row>
    <row r="70" spans="2:2">
      <c r="B70" s="17"/>
    </row>
    <row r="71" spans="2:2">
      <c r="B71" s="17"/>
    </row>
    <row r="72" spans="2:2">
      <c r="B72" s="17"/>
    </row>
    <row r="73" spans="2:2">
      <c r="B73" s="17"/>
    </row>
    <row r="74" spans="2:2">
      <c r="B74" s="17"/>
    </row>
    <row r="75" spans="2:2">
      <c r="B75" s="17"/>
    </row>
    <row r="76" spans="2:2">
      <c r="B76" s="17"/>
    </row>
    <row r="77" spans="2:2">
      <c r="B77" s="17"/>
    </row>
    <row r="78" spans="2:2">
      <c r="B78" s="17"/>
    </row>
    <row r="79" spans="2:2">
      <c r="B79" s="17"/>
    </row>
    <row r="80" spans="2:2">
      <c r="B80" s="17"/>
    </row>
    <row r="81" spans="2:2">
      <c r="B81" s="17"/>
    </row>
    <row r="82" spans="2:2">
      <c r="B82" s="17"/>
    </row>
    <row r="83" spans="2:2">
      <c r="B83" s="17"/>
    </row>
    <row r="84" spans="2:2">
      <c r="B84" s="17"/>
    </row>
    <row r="85" spans="2:2">
      <c r="B85" s="17"/>
    </row>
    <row r="86" spans="2:2">
      <c r="B86" s="17"/>
    </row>
    <row r="87" spans="2:2">
      <c r="B87" s="17"/>
    </row>
    <row r="88" spans="2:2">
      <c r="B88" s="17"/>
    </row>
    <row r="89" spans="2:2">
      <c r="B89" s="17"/>
    </row>
    <row r="90" spans="2:2">
      <c r="B90" s="17"/>
    </row>
    <row r="91" spans="2:2">
      <c r="B91" s="17"/>
    </row>
    <row r="92" spans="2:2">
      <c r="B92" s="17"/>
    </row>
    <row r="93" spans="2:2">
      <c r="B93" s="17"/>
    </row>
    <row r="94" spans="2:2">
      <c r="B94" s="17"/>
    </row>
    <row r="95" spans="2:2">
      <c r="B95" s="17"/>
    </row>
    <row r="96" spans="2:2">
      <c r="B96" s="17"/>
    </row>
    <row r="97" spans="2:2">
      <c r="B97" s="17"/>
    </row>
    <row r="98" spans="2:2">
      <c r="B98" s="17"/>
    </row>
    <row r="99" spans="2:2">
      <c r="B99" s="17"/>
    </row>
    <row r="100" spans="2:2">
      <c r="B100" s="17"/>
    </row>
    <row r="101" spans="2:2">
      <c r="B101" s="17"/>
    </row>
    <row r="102" spans="2:2">
      <c r="B102" s="17"/>
    </row>
    <row r="103" spans="2:2">
      <c r="B103" s="17"/>
    </row>
    <row r="104" spans="2:2">
      <c r="B104" s="17"/>
    </row>
    <row r="105" spans="2:2">
      <c r="B105" s="17"/>
    </row>
    <row r="106" spans="2:2">
      <c r="B106" s="17"/>
    </row>
    <row r="107" spans="2:2">
      <c r="B107" s="17"/>
    </row>
    <row r="108" spans="2:2">
      <c r="B108" s="17"/>
    </row>
    <row r="109" spans="2:2">
      <c r="B109" s="17"/>
    </row>
    <row r="110" spans="2:2">
      <c r="B110" s="17"/>
    </row>
    <row r="111" spans="2:2">
      <c r="B111" s="17"/>
    </row>
    <row r="112" spans="2:2">
      <c r="B112" s="17"/>
    </row>
    <row r="113" spans="2:2">
      <c r="B113" s="17"/>
    </row>
    <row r="114" spans="2:2">
      <c r="B114" s="17"/>
    </row>
    <row r="115" spans="2:2">
      <c r="B115" s="17"/>
    </row>
    <row r="116" spans="2:2">
      <c r="B116" s="17"/>
    </row>
    <row r="117" spans="2:2">
      <c r="B117" s="17"/>
    </row>
    <row r="118" spans="2:2">
      <c r="B118" s="17"/>
    </row>
    <row r="119" spans="2:2">
      <c r="B119" s="17"/>
    </row>
    <row r="120" spans="2:2">
      <c r="B120" s="17"/>
    </row>
    <row r="121" spans="2:2">
      <c r="B121" s="17"/>
    </row>
    <row r="122" spans="2:2">
      <c r="B122" s="17"/>
    </row>
    <row r="123" spans="2:2">
      <c r="B123" s="17"/>
    </row>
    <row r="124" spans="2:2">
      <c r="B124" s="17"/>
    </row>
    <row r="125" spans="2:2">
      <c r="B125" s="17"/>
    </row>
    <row r="126" spans="2:2">
      <c r="B126" s="17"/>
    </row>
    <row r="127" spans="2:2">
      <c r="B127" s="17"/>
    </row>
    <row r="128" spans="2:2">
      <c r="B128" s="17"/>
    </row>
    <row r="129" spans="2:2">
      <c r="B129" s="17"/>
    </row>
    <row r="130" spans="2:2">
      <c r="B130" s="17"/>
    </row>
    <row r="131" spans="2:2">
      <c r="B131" s="17"/>
    </row>
    <row r="132" spans="2:2">
      <c r="B132" s="17"/>
    </row>
    <row r="133" spans="2:2">
      <c r="B133" s="17"/>
    </row>
    <row r="134" spans="2:2">
      <c r="B134" s="17"/>
    </row>
    <row r="135" spans="2:2">
      <c r="B135" s="17"/>
    </row>
    <row r="136" spans="2:2">
      <c r="B136" s="17"/>
    </row>
    <row r="137" spans="2:2">
      <c r="B137" s="17"/>
    </row>
    <row r="138" spans="2:2">
      <c r="B138" s="17"/>
    </row>
    <row r="139" spans="2:2">
      <c r="B139" s="17"/>
    </row>
    <row r="140" spans="2:2">
      <c r="B140" s="17"/>
    </row>
    <row r="141" spans="2:2">
      <c r="B141" s="17"/>
    </row>
    <row r="142" spans="2:2">
      <c r="B142" s="17"/>
    </row>
    <row r="143" spans="2:2">
      <c r="B143" s="17"/>
    </row>
    <row r="144" spans="2:2">
      <c r="B144" s="17"/>
    </row>
    <row r="145" spans="2:2">
      <c r="B145" s="17"/>
    </row>
    <row r="146" spans="2:2">
      <c r="B146" s="17"/>
    </row>
    <row r="147" spans="2:2">
      <c r="B147" s="17"/>
    </row>
    <row r="148" spans="2:2">
      <c r="B148" s="17"/>
    </row>
    <row r="149" spans="2:2">
      <c r="B149" s="17"/>
    </row>
    <row r="150" spans="2:2">
      <c r="B150" s="17"/>
    </row>
    <row r="151" spans="2:2">
      <c r="B151" s="17"/>
    </row>
    <row r="152" spans="2:2">
      <c r="B152" s="17"/>
    </row>
    <row r="153" spans="2:2">
      <c r="B153" s="17"/>
    </row>
    <row r="154" spans="2:2">
      <c r="B154" s="17"/>
    </row>
    <row r="155" spans="2:2">
      <c r="B155" s="17"/>
    </row>
    <row r="156" spans="2:2">
      <c r="B156" s="17"/>
    </row>
    <row r="157" spans="2:2">
      <c r="B157" s="17"/>
    </row>
    <row r="158" spans="2:2">
      <c r="B158" s="17"/>
    </row>
    <row r="159" spans="2:2">
      <c r="B159" s="17"/>
    </row>
    <row r="160" spans="2:2">
      <c r="B160" s="17"/>
    </row>
    <row r="161" spans="2:2">
      <c r="B161" s="17"/>
    </row>
    <row r="162" spans="2:2">
      <c r="B162" s="17"/>
    </row>
    <row r="163" spans="2:2">
      <c r="B163" s="17"/>
    </row>
    <row r="164" spans="2:2">
      <c r="B164" s="17"/>
    </row>
    <row r="165" spans="2:2">
      <c r="B165" s="17"/>
    </row>
    <row r="166" spans="2:2">
      <c r="B166" s="17"/>
    </row>
    <row r="167" spans="2:2">
      <c r="B167" s="17"/>
    </row>
    <row r="168" spans="2:2">
      <c r="B168" s="17"/>
    </row>
    <row r="169" spans="2:2">
      <c r="B169" s="17"/>
    </row>
    <row r="170" spans="2:2">
      <c r="B170" s="17"/>
    </row>
    <row r="171" spans="2:2">
      <c r="B171" s="17"/>
    </row>
    <row r="172" spans="2:2">
      <c r="B172" s="17"/>
    </row>
    <row r="173" spans="2:2">
      <c r="B173" s="17"/>
    </row>
    <row r="174" spans="2:2">
      <c r="B174" s="17"/>
    </row>
    <row r="175" spans="2:2">
      <c r="B175" s="17"/>
    </row>
    <row r="176" spans="2:2">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c r="B187" s="17"/>
    </row>
    <row r="188" spans="2:2">
      <c r="B188" s="17"/>
    </row>
    <row r="189" spans="2:2">
      <c r="B189" s="17"/>
    </row>
    <row r="190" spans="2:2">
      <c r="B190" s="17"/>
    </row>
    <row r="191" spans="2:2">
      <c r="B191" s="17"/>
    </row>
    <row r="192" spans="2:2">
      <c r="B192" s="17"/>
    </row>
    <row r="193" spans="2:2">
      <c r="B193" s="17"/>
    </row>
    <row r="194" spans="2:2">
      <c r="B194" s="17"/>
    </row>
    <row r="195" spans="2:2">
      <c r="B195" s="17"/>
    </row>
    <row r="196" spans="2:2">
      <c r="B196" s="17"/>
    </row>
    <row r="197" spans="2:2">
      <c r="B197" s="17"/>
    </row>
    <row r="198" spans="2:2">
      <c r="B198" s="17"/>
    </row>
    <row r="199" spans="2:2">
      <c r="B199" s="17"/>
    </row>
    <row r="200" spans="2:2">
      <c r="B200" s="17"/>
    </row>
  </sheetData>
  <mergeCells count="2">
    <mergeCell ref="A1:B1"/>
    <mergeCell ref="A15:A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698"/>
  <sheetViews>
    <sheetView tabSelected="1" topLeftCell="F48" zoomScale="60" zoomScaleNormal="60" workbookViewId="0">
      <selection activeCell="S52" sqref="S52"/>
    </sheetView>
  </sheetViews>
  <sheetFormatPr baseColWidth="10" defaultColWidth="11.42578125" defaultRowHeight="34.5"/>
  <cols>
    <col min="1" max="1" width="15.28515625" style="2" customWidth="1"/>
    <col min="2" max="2" width="17.28515625" style="2" customWidth="1"/>
    <col min="3" max="3" width="23.140625" style="2" customWidth="1"/>
    <col min="4" max="4" width="13.5703125" style="59" customWidth="1"/>
    <col min="5" max="5" width="36.42578125" style="2" customWidth="1"/>
    <col min="6" max="6" width="27.85546875" style="123" customWidth="1"/>
    <col min="7" max="7" width="32.140625" style="123" customWidth="1"/>
    <col min="8" max="8" width="45.85546875" style="2" customWidth="1"/>
    <col min="9" max="9" width="14.28515625" style="76" customWidth="1"/>
    <col min="10" max="10" width="51.85546875" style="39" customWidth="1"/>
    <col min="11" max="11" width="21.5703125" style="198" customWidth="1"/>
    <col min="12" max="12" width="26.42578125" style="39" customWidth="1"/>
    <col min="13" max="13" width="15.28515625" style="40" customWidth="1"/>
    <col min="14" max="14" width="20.7109375" style="40" customWidth="1"/>
    <col min="15" max="15" width="33" style="39" customWidth="1"/>
    <col min="16" max="16" width="29.28515625" style="38" customWidth="1"/>
    <col min="17" max="17" width="17.7109375" style="40" customWidth="1"/>
    <col min="18" max="18" width="16.28515625" style="40" customWidth="1"/>
    <col min="19" max="22" width="15.140625" style="173" customWidth="1"/>
    <col min="23" max="23" width="67.28515625" style="105" customWidth="1"/>
    <col min="24" max="28" width="12.85546875" style="3" hidden="1" customWidth="1"/>
    <col min="29" max="29" width="14.28515625" style="51" customWidth="1"/>
    <col min="30" max="34" width="12.85546875" style="51" hidden="1" customWidth="1"/>
    <col min="35" max="35" width="14.28515625" style="51" customWidth="1"/>
    <col min="36" max="40" width="12.85546875" style="51" hidden="1" customWidth="1"/>
    <col min="41" max="41" width="14.85546875" style="51" customWidth="1"/>
    <col min="42" max="46" width="12.85546875" style="51" hidden="1" customWidth="1"/>
    <col min="47" max="47" width="15" style="51" customWidth="1"/>
    <col min="48" max="48" width="21.5703125" style="52" customWidth="1"/>
    <col min="49" max="49" width="59.42578125" style="4" customWidth="1"/>
    <col min="50" max="50" width="69.7109375" style="12" customWidth="1"/>
    <col min="51" max="16384" width="11.42578125" style="1"/>
  </cols>
  <sheetData>
    <row r="1" spans="1:50" ht="122.25" customHeight="1" thickBot="1">
      <c r="A1" s="280" t="s">
        <v>165</v>
      </c>
      <c r="B1" s="281"/>
      <c r="C1" s="281"/>
      <c r="D1" s="281"/>
      <c r="E1" s="281"/>
      <c r="F1" s="282"/>
      <c r="G1" s="282"/>
      <c r="H1" s="282"/>
      <c r="I1" s="282"/>
      <c r="J1" s="282"/>
      <c r="K1" s="282"/>
      <c r="L1" s="282"/>
      <c r="M1" s="282"/>
      <c r="N1" s="282"/>
      <c r="O1" s="282"/>
      <c r="P1" s="282"/>
      <c r="Q1" s="282"/>
      <c r="R1" s="282"/>
      <c r="S1" s="282"/>
      <c r="T1" s="282"/>
      <c r="U1" s="282"/>
      <c r="V1" s="282"/>
      <c r="W1" s="283"/>
      <c r="X1" s="283"/>
      <c r="Y1" s="283"/>
      <c r="Z1" s="283"/>
      <c r="AA1" s="283"/>
      <c r="AB1" s="283"/>
      <c r="AC1" s="283"/>
      <c r="AD1" s="283"/>
      <c r="AE1" s="283"/>
      <c r="AF1" s="283"/>
      <c r="AG1" s="283"/>
      <c r="AH1" s="283"/>
      <c r="AI1" s="283"/>
      <c r="AJ1" s="283"/>
      <c r="AK1" s="283"/>
      <c r="AL1" s="283"/>
      <c r="AM1" s="283"/>
      <c r="AN1" s="283"/>
      <c r="AO1" s="283"/>
      <c r="AP1" s="283"/>
      <c r="AQ1" s="283"/>
      <c r="AR1" s="283"/>
      <c r="AS1" s="283"/>
      <c r="AT1" s="283"/>
      <c r="AU1" s="283"/>
      <c r="AV1" s="283"/>
      <c r="AW1" s="283"/>
      <c r="AX1" s="283"/>
    </row>
    <row r="2" spans="1:50" s="57" customFormat="1" ht="71.25" customHeight="1" thickBot="1">
      <c r="A2" s="284" t="s">
        <v>0</v>
      </c>
      <c r="B2" s="285"/>
      <c r="C2" s="285"/>
      <c r="D2" s="285"/>
      <c r="E2" s="285"/>
      <c r="F2" s="294" t="s">
        <v>111</v>
      </c>
      <c r="G2" s="295"/>
      <c r="H2" s="296"/>
      <c r="I2" s="56" t="s">
        <v>82</v>
      </c>
      <c r="J2" s="286" t="s">
        <v>166</v>
      </c>
      <c r="K2" s="286"/>
      <c r="L2" s="287"/>
      <c r="M2" s="287"/>
      <c r="N2" s="287"/>
      <c r="O2" s="287"/>
      <c r="P2" s="287"/>
      <c r="Q2" s="287"/>
      <c r="R2" s="288"/>
      <c r="S2" s="289" t="s">
        <v>167</v>
      </c>
      <c r="T2" s="290"/>
      <c r="U2" s="290"/>
      <c r="V2" s="291"/>
      <c r="W2" s="292" t="s">
        <v>168</v>
      </c>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3"/>
    </row>
    <row r="3" spans="1:50" s="48" customFormat="1" ht="77.25" customHeight="1">
      <c r="A3" s="41" t="s">
        <v>1</v>
      </c>
      <c r="B3" s="41" t="s">
        <v>2</v>
      </c>
      <c r="C3" s="42" t="s">
        <v>3</v>
      </c>
      <c r="D3" s="41" t="s">
        <v>4</v>
      </c>
      <c r="E3" s="43" t="s">
        <v>5</v>
      </c>
      <c r="F3" s="117" t="s">
        <v>170</v>
      </c>
      <c r="G3" s="117" t="s">
        <v>112</v>
      </c>
      <c r="H3" s="140" t="s">
        <v>113</v>
      </c>
      <c r="I3" s="44"/>
      <c r="J3" s="136" t="s">
        <v>6</v>
      </c>
      <c r="K3" s="136" t="s">
        <v>80</v>
      </c>
      <c r="L3" s="136" t="s">
        <v>7</v>
      </c>
      <c r="M3" s="136" t="s">
        <v>8</v>
      </c>
      <c r="N3" s="136" t="s">
        <v>9</v>
      </c>
      <c r="O3" s="136" t="s">
        <v>10</v>
      </c>
      <c r="P3" s="136" t="s">
        <v>74</v>
      </c>
      <c r="Q3" s="136" t="s">
        <v>12</v>
      </c>
      <c r="R3" s="136" t="s">
        <v>13</v>
      </c>
      <c r="S3" s="136" t="s">
        <v>77</v>
      </c>
      <c r="T3" s="136" t="s">
        <v>81</v>
      </c>
      <c r="U3" s="136" t="s">
        <v>78</v>
      </c>
      <c r="V3" s="136" t="s">
        <v>79</v>
      </c>
      <c r="W3" s="46" t="s">
        <v>14</v>
      </c>
      <c r="X3" s="297" t="s">
        <v>75</v>
      </c>
      <c r="Y3" s="298"/>
      <c r="Z3" s="298"/>
      <c r="AA3" s="298"/>
      <c r="AB3" s="299"/>
      <c r="AC3" s="45" t="s">
        <v>76</v>
      </c>
      <c r="AD3" s="297" t="s">
        <v>15</v>
      </c>
      <c r="AE3" s="298"/>
      <c r="AF3" s="298"/>
      <c r="AG3" s="298"/>
      <c r="AH3" s="299"/>
      <c r="AI3" s="45" t="s">
        <v>16</v>
      </c>
      <c r="AJ3" s="297" t="s">
        <v>17</v>
      </c>
      <c r="AK3" s="298"/>
      <c r="AL3" s="298"/>
      <c r="AM3" s="298"/>
      <c r="AN3" s="299"/>
      <c r="AO3" s="45" t="s">
        <v>18</v>
      </c>
      <c r="AP3" s="297" t="s">
        <v>19</v>
      </c>
      <c r="AQ3" s="298"/>
      <c r="AR3" s="298"/>
      <c r="AS3" s="298"/>
      <c r="AT3" s="299"/>
      <c r="AU3" s="45" t="s">
        <v>20</v>
      </c>
      <c r="AV3" s="45" t="s">
        <v>108</v>
      </c>
      <c r="AW3" s="46" t="s">
        <v>21</v>
      </c>
      <c r="AX3" s="47" t="s">
        <v>22</v>
      </c>
    </row>
    <row r="4" spans="1:50" ht="51.75" customHeight="1">
      <c r="A4" s="115">
        <v>1</v>
      </c>
      <c r="B4" s="270" t="s">
        <v>23</v>
      </c>
      <c r="C4" s="271"/>
      <c r="D4" s="271"/>
      <c r="E4" s="271"/>
      <c r="F4" s="272"/>
      <c r="G4" s="272"/>
      <c r="H4" s="273"/>
      <c r="I4" s="21"/>
      <c r="J4" s="22"/>
      <c r="K4" s="174"/>
      <c r="L4" s="22"/>
      <c r="M4" s="125"/>
      <c r="N4" s="125"/>
      <c r="O4" s="22"/>
      <c r="P4" s="22"/>
      <c r="Q4" s="125"/>
      <c r="R4" s="125"/>
      <c r="S4" s="163"/>
      <c r="T4" s="163"/>
      <c r="U4" s="163"/>
      <c r="V4" s="163"/>
      <c r="W4" s="102"/>
      <c r="X4" s="86"/>
      <c r="Y4" s="86"/>
      <c r="Z4" s="86"/>
      <c r="AA4" s="86"/>
      <c r="AB4" s="86"/>
      <c r="AC4" s="87"/>
      <c r="AD4" s="87"/>
      <c r="AE4" s="87"/>
      <c r="AF4" s="87"/>
      <c r="AG4" s="87"/>
      <c r="AH4" s="87"/>
      <c r="AI4" s="87"/>
      <c r="AJ4" s="87"/>
      <c r="AK4" s="87"/>
      <c r="AL4" s="87"/>
      <c r="AM4" s="87"/>
      <c r="AN4" s="87"/>
      <c r="AO4" s="87"/>
      <c r="AP4" s="87"/>
      <c r="AQ4" s="87"/>
      <c r="AR4" s="87"/>
      <c r="AS4" s="87"/>
      <c r="AT4" s="87"/>
      <c r="AU4" s="87"/>
      <c r="AV4" s="82"/>
      <c r="AW4" s="84"/>
      <c r="AX4" s="85"/>
    </row>
    <row r="5" spans="1:50" ht="147" customHeight="1">
      <c r="A5" s="300"/>
      <c r="B5" s="249">
        <v>1.1000000000000001</v>
      </c>
      <c r="C5" s="305" t="s">
        <v>24</v>
      </c>
      <c r="D5" s="249" t="s">
        <v>25</v>
      </c>
      <c r="E5" s="252" t="s">
        <v>73</v>
      </c>
      <c r="F5" s="248" t="s">
        <v>156</v>
      </c>
      <c r="G5" s="248" t="s">
        <v>127</v>
      </c>
      <c r="H5" s="240" t="s">
        <v>137</v>
      </c>
      <c r="I5" s="19">
        <v>1</v>
      </c>
      <c r="J5" s="67" t="s">
        <v>171</v>
      </c>
      <c r="K5" s="175">
        <v>1</v>
      </c>
      <c r="L5" s="113" t="s">
        <v>172</v>
      </c>
      <c r="M5" s="114" t="s">
        <v>173</v>
      </c>
      <c r="N5" s="110" t="s">
        <v>175</v>
      </c>
      <c r="O5" s="28" t="s">
        <v>176</v>
      </c>
      <c r="P5" s="404" t="s">
        <v>188</v>
      </c>
      <c r="Q5" s="130">
        <v>44927</v>
      </c>
      <c r="R5" s="130">
        <v>45291</v>
      </c>
      <c r="S5" s="164">
        <v>0.7</v>
      </c>
      <c r="T5" s="164">
        <v>0.1</v>
      </c>
      <c r="U5" s="164">
        <v>0.1</v>
      </c>
      <c r="V5" s="164">
        <v>0.1</v>
      </c>
      <c r="W5" s="11"/>
      <c r="X5" s="93">
        <f>IF(AND(AC5&gt;=80%),1,0)</f>
        <v>0</v>
      </c>
      <c r="Y5" s="10">
        <f>IF(AND(AC5&gt;=70%, AC5&lt;=79.99%),1,0)</f>
        <v>0</v>
      </c>
      <c r="Z5" s="10">
        <f>IF(AND(AC5&gt;=60%, AC5&lt;=69.99%),1,0)</f>
        <v>0</v>
      </c>
      <c r="AA5" s="10">
        <f>IF(AND(AC5&gt;=40%, AC5&lt;=59.99%),1,0)</f>
        <v>0</v>
      </c>
      <c r="AB5" s="10">
        <f>IF(AND(AC5&gt;=0%, AC5&lt;=39.99%),1,0)</f>
        <v>1</v>
      </c>
      <c r="AC5" s="49">
        <v>0</v>
      </c>
      <c r="AD5" s="50">
        <f>IF(AND(AI5&gt;=80%),1,0)</f>
        <v>0</v>
      </c>
      <c r="AE5" s="50">
        <f>IF(AND(AI5&gt;=70%, AI5&lt;=79.99%),1,0)</f>
        <v>0</v>
      </c>
      <c r="AF5" s="50">
        <f>IF(AND(AI5&gt;=60%, AI5&lt;=69.99%),1,0)</f>
        <v>0</v>
      </c>
      <c r="AG5" s="50">
        <f>IF(AND(AI5&gt;=40%, AI5&lt;=59.99%),1,0)</f>
        <v>0</v>
      </c>
      <c r="AH5" s="50">
        <f>IF(AND(AI5&gt;=0%, AI5&lt;=39.99%),1,0)</f>
        <v>1</v>
      </c>
      <c r="AI5" s="49">
        <v>0</v>
      </c>
      <c r="AJ5" s="50">
        <f>IF(AND(AO5&gt;=80%),1,0)</f>
        <v>0</v>
      </c>
      <c r="AK5" s="50">
        <f>IF(AND(AO5&gt;=70%, AO5&lt;=79.99%),1,0)</f>
        <v>0</v>
      </c>
      <c r="AL5" s="50">
        <f>IF(AND(AO5&gt;=60%, AO5&lt;=69.99%),1,0)</f>
        <v>0</v>
      </c>
      <c r="AM5" s="50">
        <f>IF(AND(AO5&gt;=40%, AO5&lt;=59.99%),1,0)</f>
        <v>0</v>
      </c>
      <c r="AN5" s="50">
        <f>IF(AND(AO5&gt;=0%, AO5&lt;=39.99%),1,0)</f>
        <v>1</v>
      </c>
      <c r="AO5" s="49">
        <v>0</v>
      </c>
      <c r="AP5" s="50">
        <f>IF(AND(AU5&gt;=80%),1,0)</f>
        <v>0</v>
      </c>
      <c r="AQ5" s="50">
        <f>IF(AND(AU5&gt;=70%, AU5&lt;=79.99%),1,0)</f>
        <v>0</v>
      </c>
      <c r="AR5" s="50">
        <f>IF(AND(AU5&gt;=60%, AU5&lt;=69.99%),1,0)</f>
        <v>0</v>
      </c>
      <c r="AS5" s="50">
        <f>IF(AND(AU5&gt;=40%, AU5&lt;=59.99%),1,0)</f>
        <v>0</v>
      </c>
      <c r="AT5" s="50">
        <f>IF(AND(AU5&gt;=0%, AU5&lt;=39.99%),1,0)</f>
        <v>1</v>
      </c>
      <c r="AU5" s="49">
        <v>0</v>
      </c>
      <c r="AV5" s="49">
        <f>+(AC5+AI5+AO5+AU5)/4</f>
        <v>0</v>
      </c>
      <c r="AW5" s="78"/>
      <c r="AX5" s="79"/>
    </row>
    <row r="6" spans="1:50" ht="147" customHeight="1">
      <c r="A6" s="301"/>
      <c r="B6" s="250"/>
      <c r="C6" s="305"/>
      <c r="D6" s="250"/>
      <c r="E6" s="253"/>
      <c r="F6" s="254"/>
      <c r="G6" s="241"/>
      <c r="H6" s="241"/>
      <c r="I6" s="19">
        <f>I5+1</f>
        <v>2</v>
      </c>
      <c r="J6" s="67" t="s">
        <v>236</v>
      </c>
      <c r="K6" s="176">
        <v>1</v>
      </c>
      <c r="L6" s="28" t="s">
        <v>237</v>
      </c>
      <c r="M6" s="149" t="s">
        <v>173</v>
      </c>
      <c r="N6" s="147" t="s">
        <v>238</v>
      </c>
      <c r="O6" s="148" t="s">
        <v>239</v>
      </c>
      <c r="P6" s="405" t="s">
        <v>240</v>
      </c>
      <c r="Q6" s="130">
        <v>44927</v>
      </c>
      <c r="R6" s="130">
        <v>45291</v>
      </c>
      <c r="S6" s="164">
        <v>0.7</v>
      </c>
      <c r="T6" s="164">
        <v>0.1</v>
      </c>
      <c r="U6" s="164">
        <v>0.1</v>
      </c>
      <c r="V6" s="164">
        <v>0.1</v>
      </c>
      <c r="W6" s="11"/>
      <c r="X6" s="93">
        <f t="shared" ref="X6:X18" si="0">IF(AND(AC6&gt;=80%),1,0)</f>
        <v>0</v>
      </c>
      <c r="Y6" s="10">
        <f t="shared" ref="Y6:Y18" si="1">IF(AND(AC6&gt;=70%, AC6&lt;=79.99%),1,0)</f>
        <v>0</v>
      </c>
      <c r="Z6" s="10">
        <f t="shared" ref="Z6:Z18" si="2">IF(AND(AC6&gt;=60%, AC6&lt;=69.99%),1,0)</f>
        <v>0</v>
      </c>
      <c r="AA6" s="10">
        <f t="shared" ref="AA6:AA18" si="3">IF(AND(AC6&gt;=40%, AC6&lt;=59.99%),1,0)</f>
        <v>0</v>
      </c>
      <c r="AB6" s="10">
        <f t="shared" ref="AB6:AB65" si="4">IF(AND(AC6&gt;=0%, AC6&lt;=39.99%),1,0)</f>
        <v>1</v>
      </c>
      <c r="AC6" s="49">
        <v>0</v>
      </c>
      <c r="AD6" s="50">
        <f t="shared" ref="AD6:AD24" si="5">IF(AND(AI6&gt;=80%),1,0)</f>
        <v>0</v>
      </c>
      <c r="AE6" s="50">
        <f t="shared" ref="AE6:AE24" si="6">IF(AND(AI6&gt;=70%, AI6&lt;=79.99%),1,0)</f>
        <v>0</v>
      </c>
      <c r="AF6" s="50">
        <f t="shared" ref="AF6:AF24" si="7">IF(AND(AI6&gt;=60%, AI6&lt;=69.99%),1,0)</f>
        <v>0</v>
      </c>
      <c r="AG6" s="50">
        <f t="shared" ref="AG6:AG24" si="8">IF(AND(AI6&gt;=40%, AI6&lt;=59.99%),1,0)</f>
        <v>0</v>
      </c>
      <c r="AH6" s="50">
        <f t="shared" ref="AH6:AH24" si="9">IF(AND(AI6&gt;=0%, AI6&lt;=39.99%),1,0)</f>
        <v>1</v>
      </c>
      <c r="AI6" s="49">
        <v>0</v>
      </c>
      <c r="AJ6" s="50">
        <f t="shared" ref="AJ6:AJ24" si="10">IF(AND(AO6&gt;=80%),1,0)</f>
        <v>0</v>
      </c>
      <c r="AK6" s="50">
        <f t="shared" ref="AK6:AK24" si="11">IF(AND(AO6&gt;=70%, AO6&lt;=79.99%),1,0)</f>
        <v>0</v>
      </c>
      <c r="AL6" s="50">
        <f t="shared" ref="AL6:AL24" si="12">IF(AND(AO6&gt;=60%, AO6&lt;=69.99%),1,0)</f>
        <v>0</v>
      </c>
      <c r="AM6" s="50">
        <f t="shared" ref="AM6:AM24" si="13">IF(AND(AO6&gt;=40%, AO6&lt;=59.99%),1,0)</f>
        <v>0</v>
      </c>
      <c r="AN6" s="50">
        <f t="shared" ref="AN6:AN24" si="14">IF(AND(AO6&gt;=0%, AO6&lt;=39.99%),1,0)</f>
        <v>1</v>
      </c>
      <c r="AO6" s="49">
        <v>0</v>
      </c>
      <c r="AP6" s="50">
        <f t="shared" ref="AP6:AP24" si="15">IF(AND(AU6&gt;=80%),1,0)</f>
        <v>0</v>
      </c>
      <c r="AQ6" s="50">
        <f t="shared" ref="AQ6:AQ24" si="16">IF(AND(AU6&gt;=70%, AU6&lt;=79.99%),1,0)</f>
        <v>0</v>
      </c>
      <c r="AR6" s="50">
        <f t="shared" ref="AR6:AR24" si="17">IF(AND(AU6&gt;=60%, AU6&lt;=69.99%),1,0)</f>
        <v>0</v>
      </c>
      <c r="AS6" s="50">
        <f t="shared" ref="AS6:AS24" si="18">IF(AND(AU6&gt;=40%, AU6&lt;=59.99%),1,0)</f>
        <v>0</v>
      </c>
      <c r="AT6" s="50">
        <f t="shared" ref="AT6:AT24" si="19">IF(AND(AU6&gt;=0%, AU6&lt;=39.99%),1,0)</f>
        <v>1</v>
      </c>
      <c r="AU6" s="49">
        <v>0</v>
      </c>
      <c r="AV6" s="49">
        <f t="shared" ref="AV6:AV16" si="20">+(AC6+AI6+AO6+AU6)/4</f>
        <v>0</v>
      </c>
      <c r="AW6" s="78"/>
      <c r="AX6" s="79"/>
    </row>
    <row r="7" spans="1:50" ht="75" customHeight="1">
      <c r="A7" s="301"/>
      <c r="B7" s="250"/>
      <c r="C7" s="305"/>
      <c r="D7" s="250"/>
      <c r="E7" s="253"/>
      <c r="F7" s="254"/>
      <c r="G7" s="241"/>
      <c r="H7" s="241"/>
      <c r="I7" s="242">
        <v>3</v>
      </c>
      <c r="J7" s="246" t="s">
        <v>246</v>
      </c>
      <c r="K7" s="261">
        <v>1</v>
      </c>
      <c r="L7" s="113" t="s">
        <v>241</v>
      </c>
      <c r="M7" s="114" t="s">
        <v>173</v>
      </c>
      <c r="N7" s="147" t="s">
        <v>238</v>
      </c>
      <c r="O7" s="113" t="s">
        <v>242</v>
      </c>
      <c r="P7" s="406" t="s">
        <v>243</v>
      </c>
      <c r="Q7" s="130">
        <v>44927</v>
      </c>
      <c r="R7" s="130">
        <v>45291</v>
      </c>
      <c r="S7" s="164">
        <v>0.7</v>
      </c>
      <c r="T7" s="164">
        <v>0.1</v>
      </c>
      <c r="U7" s="164">
        <v>0.1</v>
      </c>
      <c r="V7" s="164">
        <v>0.1</v>
      </c>
      <c r="W7" s="11"/>
      <c r="X7" s="93">
        <f t="shared" si="0"/>
        <v>0</v>
      </c>
      <c r="Y7" s="10">
        <f t="shared" si="1"/>
        <v>0</v>
      </c>
      <c r="Z7" s="10">
        <f t="shared" si="2"/>
        <v>0</v>
      </c>
      <c r="AA7" s="10">
        <f t="shared" si="3"/>
        <v>0</v>
      </c>
      <c r="AB7" s="10">
        <f t="shared" si="4"/>
        <v>1</v>
      </c>
      <c r="AC7" s="49">
        <v>0</v>
      </c>
      <c r="AD7" s="50">
        <f t="shared" si="5"/>
        <v>0</v>
      </c>
      <c r="AE7" s="50">
        <f t="shared" si="6"/>
        <v>0</v>
      </c>
      <c r="AF7" s="50">
        <f t="shared" si="7"/>
        <v>0</v>
      </c>
      <c r="AG7" s="50">
        <f t="shared" si="8"/>
        <v>0</v>
      </c>
      <c r="AH7" s="50">
        <f t="shared" si="9"/>
        <v>1</v>
      </c>
      <c r="AI7" s="49">
        <v>0</v>
      </c>
      <c r="AJ7" s="50">
        <f t="shared" si="10"/>
        <v>0</v>
      </c>
      <c r="AK7" s="50">
        <f t="shared" si="11"/>
        <v>0</v>
      </c>
      <c r="AL7" s="50">
        <f t="shared" si="12"/>
        <v>0</v>
      </c>
      <c r="AM7" s="50">
        <f t="shared" si="13"/>
        <v>0</v>
      </c>
      <c r="AN7" s="50">
        <f t="shared" si="14"/>
        <v>1</v>
      </c>
      <c r="AO7" s="49">
        <v>0</v>
      </c>
      <c r="AP7" s="50">
        <f t="shared" si="15"/>
        <v>0</v>
      </c>
      <c r="AQ7" s="50">
        <f t="shared" si="16"/>
        <v>0</v>
      </c>
      <c r="AR7" s="50">
        <f t="shared" si="17"/>
        <v>0</v>
      </c>
      <c r="AS7" s="50">
        <f t="shared" si="18"/>
        <v>0</v>
      </c>
      <c r="AT7" s="50">
        <f t="shared" si="19"/>
        <v>1</v>
      </c>
      <c r="AU7" s="49">
        <v>0</v>
      </c>
      <c r="AV7" s="49">
        <f t="shared" si="20"/>
        <v>0</v>
      </c>
      <c r="AW7" s="78"/>
      <c r="AX7" s="79"/>
    </row>
    <row r="8" spans="1:50" ht="75" customHeight="1">
      <c r="A8" s="301"/>
      <c r="B8" s="250"/>
      <c r="C8" s="305"/>
      <c r="D8" s="250"/>
      <c r="E8" s="253"/>
      <c r="F8" s="254"/>
      <c r="G8" s="239"/>
      <c r="H8" s="239"/>
      <c r="I8" s="243"/>
      <c r="J8" s="247"/>
      <c r="K8" s="262"/>
      <c r="L8" s="113" t="s">
        <v>355</v>
      </c>
      <c r="M8" s="114" t="s">
        <v>173</v>
      </c>
      <c r="N8" s="30" t="s">
        <v>195</v>
      </c>
      <c r="O8" s="113" t="s">
        <v>245</v>
      </c>
      <c r="P8" s="406" t="s">
        <v>243</v>
      </c>
      <c r="Q8" s="130">
        <v>44927</v>
      </c>
      <c r="R8" s="130">
        <v>45291</v>
      </c>
      <c r="S8" s="164">
        <v>0.1</v>
      </c>
      <c r="T8" s="164">
        <v>0.3</v>
      </c>
      <c r="U8" s="164">
        <v>0.3</v>
      </c>
      <c r="V8" s="164">
        <v>0.3</v>
      </c>
      <c r="W8" s="11"/>
      <c r="X8" s="93">
        <f t="shared" si="0"/>
        <v>0</v>
      </c>
      <c r="Y8" s="10">
        <f t="shared" si="1"/>
        <v>0</v>
      </c>
      <c r="Z8" s="10">
        <f t="shared" si="2"/>
        <v>0</v>
      </c>
      <c r="AA8" s="10">
        <f t="shared" si="3"/>
        <v>0</v>
      </c>
      <c r="AB8" s="10">
        <f t="shared" si="4"/>
        <v>1</v>
      </c>
      <c r="AC8" s="49">
        <v>0</v>
      </c>
      <c r="AD8" s="50">
        <f t="shared" si="5"/>
        <v>0</v>
      </c>
      <c r="AE8" s="50">
        <f t="shared" si="6"/>
        <v>0</v>
      </c>
      <c r="AF8" s="50">
        <f t="shared" si="7"/>
        <v>0</v>
      </c>
      <c r="AG8" s="50">
        <f t="shared" si="8"/>
        <v>0</v>
      </c>
      <c r="AH8" s="50">
        <f t="shared" si="9"/>
        <v>1</v>
      </c>
      <c r="AI8" s="49">
        <v>0</v>
      </c>
      <c r="AJ8" s="50">
        <f t="shared" si="10"/>
        <v>0</v>
      </c>
      <c r="AK8" s="50">
        <f t="shared" si="11"/>
        <v>0</v>
      </c>
      <c r="AL8" s="50">
        <f t="shared" si="12"/>
        <v>0</v>
      </c>
      <c r="AM8" s="50">
        <f t="shared" si="13"/>
        <v>0</v>
      </c>
      <c r="AN8" s="50">
        <f t="shared" si="14"/>
        <v>1</v>
      </c>
      <c r="AO8" s="49">
        <v>0</v>
      </c>
      <c r="AP8" s="50">
        <f t="shared" si="15"/>
        <v>0</v>
      </c>
      <c r="AQ8" s="50">
        <f t="shared" si="16"/>
        <v>0</v>
      </c>
      <c r="AR8" s="50">
        <f t="shared" si="17"/>
        <v>0</v>
      </c>
      <c r="AS8" s="50">
        <f t="shared" si="18"/>
        <v>0</v>
      </c>
      <c r="AT8" s="50">
        <f t="shared" si="19"/>
        <v>1</v>
      </c>
      <c r="AU8" s="49">
        <v>0</v>
      </c>
      <c r="AV8" s="49">
        <f t="shared" si="20"/>
        <v>0</v>
      </c>
      <c r="AW8" s="78"/>
      <c r="AX8" s="79"/>
    </row>
    <row r="9" spans="1:50" ht="79.5" customHeight="1">
      <c r="A9" s="301"/>
      <c r="B9" s="250"/>
      <c r="C9" s="305"/>
      <c r="D9" s="250"/>
      <c r="E9" s="253"/>
      <c r="F9" s="254"/>
      <c r="G9" s="248" t="s">
        <v>128</v>
      </c>
      <c r="H9" s="240" t="s">
        <v>114</v>
      </c>
      <c r="I9" s="19">
        <f>I7+1</f>
        <v>4</v>
      </c>
      <c r="J9" s="67" t="s">
        <v>247</v>
      </c>
      <c r="K9" s="175">
        <v>1</v>
      </c>
      <c r="L9" s="113" t="s">
        <v>244</v>
      </c>
      <c r="M9" s="114" t="s">
        <v>173</v>
      </c>
      <c r="N9" s="147" t="s">
        <v>238</v>
      </c>
      <c r="O9" s="113" t="s">
        <v>248</v>
      </c>
      <c r="P9" s="406" t="s">
        <v>243</v>
      </c>
      <c r="Q9" s="130">
        <v>44927</v>
      </c>
      <c r="R9" s="130">
        <v>45291</v>
      </c>
      <c r="S9" s="164">
        <v>0.7</v>
      </c>
      <c r="T9" s="164">
        <v>0.1</v>
      </c>
      <c r="U9" s="164">
        <v>0.1</v>
      </c>
      <c r="V9" s="164">
        <v>0.1</v>
      </c>
      <c r="W9" s="80"/>
      <c r="X9" s="93">
        <f t="shared" si="0"/>
        <v>0</v>
      </c>
      <c r="Y9" s="10">
        <v>0</v>
      </c>
      <c r="Z9" s="10">
        <f t="shared" si="2"/>
        <v>0</v>
      </c>
      <c r="AA9" s="10">
        <f t="shared" si="3"/>
        <v>0</v>
      </c>
      <c r="AB9" s="10">
        <f t="shared" si="4"/>
        <v>1</v>
      </c>
      <c r="AC9" s="49">
        <v>0</v>
      </c>
      <c r="AD9" s="50">
        <f t="shared" si="5"/>
        <v>0</v>
      </c>
      <c r="AE9" s="50">
        <f t="shared" si="6"/>
        <v>0</v>
      </c>
      <c r="AF9" s="50">
        <f t="shared" si="7"/>
        <v>0</v>
      </c>
      <c r="AG9" s="50">
        <f t="shared" si="8"/>
        <v>0</v>
      </c>
      <c r="AH9" s="50">
        <f t="shared" si="9"/>
        <v>1</v>
      </c>
      <c r="AI9" s="49">
        <v>0</v>
      </c>
      <c r="AJ9" s="50">
        <f t="shared" si="10"/>
        <v>0</v>
      </c>
      <c r="AK9" s="50">
        <f t="shared" si="11"/>
        <v>0</v>
      </c>
      <c r="AL9" s="50">
        <f t="shared" si="12"/>
        <v>0</v>
      </c>
      <c r="AM9" s="50">
        <f t="shared" si="13"/>
        <v>0</v>
      </c>
      <c r="AN9" s="50">
        <f t="shared" si="14"/>
        <v>1</v>
      </c>
      <c r="AO9" s="49">
        <v>0</v>
      </c>
      <c r="AP9" s="50">
        <f t="shared" si="15"/>
        <v>0</v>
      </c>
      <c r="AQ9" s="50">
        <f t="shared" si="16"/>
        <v>0</v>
      </c>
      <c r="AR9" s="50">
        <f t="shared" si="17"/>
        <v>0</v>
      </c>
      <c r="AS9" s="50">
        <f t="shared" si="18"/>
        <v>0</v>
      </c>
      <c r="AT9" s="50">
        <f t="shared" si="19"/>
        <v>1</v>
      </c>
      <c r="AU9" s="49">
        <v>0</v>
      </c>
      <c r="AV9" s="49">
        <f t="shared" si="20"/>
        <v>0</v>
      </c>
      <c r="AW9" s="78"/>
      <c r="AX9" s="79"/>
    </row>
    <row r="10" spans="1:50" ht="96.75" customHeight="1">
      <c r="A10" s="301"/>
      <c r="B10" s="250"/>
      <c r="C10" s="305"/>
      <c r="D10" s="251"/>
      <c r="E10" s="239"/>
      <c r="F10" s="239"/>
      <c r="G10" s="239"/>
      <c r="H10" s="239"/>
      <c r="I10" s="19">
        <f>I9+1</f>
        <v>5</v>
      </c>
      <c r="J10" s="67" t="s">
        <v>325</v>
      </c>
      <c r="K10" s="177">
        <v>1</v>
      </c>
      <c r="L10" s="113" t="s">
        <v>326</v>
      </c>
      <c r="M10" s="114" t="s">
        <v>327</v>
      </c>
      <c r="N10" s="147" t="s">
        <v>177</v>
      </c>
      <c r="O10" s="113" t="s">
        <v>328</v>
      </c>
      <c r="P10" s="406" t="s">
        <v>329</v>
      </c>
      <c r="Q10" s="130">
        <v>44927</v>
      </c>
      <c r="R10" s="130">
        <v>45291</v>
      </c>
      <c r="S10" s="164" t="s">
        <v>180</v>
      </c>
      <c r="T10" s="164">
        <v>0.5</v>
      </c>
      <c r="U10" s="164" t="s">
        <v>180</v>
      </c>
      <c r="V10" s="164">
        <v>0.5</v>
      </c>
      <c r="W10" s="80"/>
      <c r="X10" s="93">
        <f t="shared" si="0"/>
        <v>0</v>
      </c>
      <c r="Y10" s="10">
        <f t="shared" si="1"/>
        <v>0</v>
      </c>
      <c r="Z10" s="10">
        <f t="shared" si="2"/>
        <v>0</v>
      </c>
      <c r="AA10" s="10">
        <f t="shared" si="3"/>
        <v>0</v>
      </c>
      <c r="AB10" s="10">
        <f t="shared" si="4"/>
        <v>1</v>
      </c>
      <c r="AC10" s="49">
        <v>0</v>
      </c>
      <c r="AD10" s="50">
        <f t="shared" si="5"/>
        <v>0</v>
      </c>
      <c r="AE10" s="50">
        <f t="shared" si="6"/>
        <v>0</v>
      </c>
      <c r="AF10" s="50">
        <f t="shared" si="7"/>
        <v>0</v>
      </c>
      <c r="AG10" s="50">
        <f t="shared" si="8"/>
        <v>0</v>
      </c>
      <c r="AH10" s="50">
        <f t="shared" si="9"/>
        <v>1</v>
      </c>
      <c r="AI10" s="49">
        <v>0</v>
      </c>
      <c r="AJ10" s="50">
        <f t="shared" si="10"/>
        <v>0</v>
      </c>
      <c r="AK10" s="50">
        <f t="shared" si="11"/>
        <v>0</v>
      </c>
      <c r="AL10" s="50">
        <f t="shared" si="12"/>
        <v>0</v>
      </c>
      <c r="AM10" s="50">
        <f t="shared" si="13"/>
        <v>0</v>
      </c>
      <c r="AN10" s="50">
        <f t="shared" si="14"/>
        <v>1</v>
      </c>
      <c r="AO10" s="49">
        <v>0</v>
      </c>
      <c r="AP10" s="50">
        <f t="shared" si="15"/>
        <v>0</v>
      </c>
      <c r="AQ10" s="50">
        <f t="shared" si="16"/>
        <v>0</v>
      </c>
      <c r="AR10" s="50">
        <f t="shared" si="17"/>
        <v>0</v>
      </c>
      <c r="AS10" s="50">
        <f t="shared" si="18"/>
        <v>0</v>
      </c>
      <c r="AT10" s="50">
        <f t="shared" si="19"/>
        <v>1</v>
      </c>
      <c r="AU10" s="49">
        <v>0</v>
      </c>
      <c r="AV10" s="49">
        <f>SUM(AI10+AU10)/2</f>
        <v>0</v>
      </c>
      <c r="AW10" s="78"/>
      <c r="AX10" s="79"/>
    </row>
    <row r="11" spans="1:50" ht="111" customHeight="1">
      <c r="A11" s="302"/>
      <c r="B11" s="250"/>
      <c r="C11" s="305"/>
      <c r="D11" s="249" t="s">
        <v>26</v>
      </c>
      <c r="E11" s="309" t="s">
        <v>27</v>
      </c>
      <c r="F11" s="248" t="s">
        <v>157</v>
      </c>
      <c r="G11" s="248" t="s">
        <v>129</v>
      </c>
      <c r="H11" s="240" t="s">
        <v>115</v>
      </c>
      <c r="I11" s="19">
        <v>6</v>
      </c>
      <c r="J11" s="28" t="s">
        <v>249</v>
      </c>
      <c r="K11" s="178">
        <v>1</v>
      </c>
      <c r="L11" s="28" t="s">
        <v>250</v>
      </c>
      <c r="M11" s="155" t="s">
        <v>203</v>
      </c>
      <c r="N11" s="30" t="s">
        <v>195</v>
      </c>
      <c r="O11" s="28" t="s">
        <v>251</v>
      </c>
      <c r="P11" s="405" t="s">
        <v>252</v>
      </c>
      <c r="Q11" s="130">
        <v>44927</v>
      </c>
      <c r="R11" s="130">
        <v>45291</v>
      </c>
      <c r="S11" s="164">
        <v>0.3</v>
      </c>
      <c r="T11" s="164">
        <v>0.3</v>
      </c>
      <c r="U11" s="165">
        <v>0.3</v>
      </c>
      <c r="V11" s="165">
        <v>0.1</v>
      </c>
      <c r="W11" s="88"/>
      <c r="X11" s="93">
        <f t="shared" si="0"/>
        <v>0</v>
      </c>
      <c r="Y11" s="10">
        <f t="shared" si="1"/>
        <v>0</v>
      </c>
      <c r="Z11" s="10">
        <f t="shared" si="2"/>
        <v>0</v>
      </c>
      <c r="AA11" s="10">
        <f t="shared" si="3"/>
        <v>0</v>
      </c>
      <c r="AB11" s="10">
        <f t="shared" si="4"/>
        <v>1</v>
      </c>
      <c r="AC11" s="49">
        <v>0</v>
      </c>
      <c r="AD11" s="50">
        <f t="shared" si="5"/>
        <v>0</v>
      </c>
      <c r="AE11" s="50">
        <f t="shared" si="6"/>
        <v>0</v>
      </c>
      <c r="AF11" s="50">
        <f t="shared" si="7"/>
        <v>0</v>
      </c>
      <c r="AG11" s="50">
        <f t="shared" si="8"/>
        <v>0</v>
      </c>
      <c r="AH11" s="50">
        <f t="shared" si="9"/>
        <v>1</v>
      </c>
      <c r="AI11" s="49">
        <v>0</v>
      </c>
      <c r="AJ11" s="50">
        <f t="shared" si="10"/>
        <v>0</v>
      </c>
      <c r="AK11" s="50">
        <f t="shared" si="11"/>
        <v>0</v>
      </c>
      <c r="AL11" s="50">
        <f t="shared" si="12"/>
        <v>0</v>
      </c>
      <c r="AM11" s="50">
        <f t="shared" si="13"/>
        <v>0</v>
      </c>
      <c r="AN11" s="50">
        <f t="shared" si="14"/>
        <v>1</v>
      </c>
      <c r="AO11" s="49">
        <v>0</v>
      </c>
      <c r="AP11" s="50">
        <f t="shared" si="15"/>
        <v>0</v>
      </c>
      <c r="AQ11" s="50">
        <f t="shared" si="16"/>
        <v>0</v>
      </c>
      <c r="AR11" s="50">
        <f t="shared" si="17"/>
        <v>0</v>
      </c>
      <c r="AS11" s="50">
        <f t="shared" si="18"/>
        <v>0</v>
      </c>
      <c r="AT11" s="50">
        <f t="shared" si="19"/>
        <v>1</v>
      </c>
      <c r="AU11" s="49">
        <v>0</v>
      </c>
      <c r="AV11" s="49">
        <f t="shared" si="20"/>
        <v>0</v>
      </c>
      <c r="AW11" s="78"/>
      <c r="AX11" s="89"/>
    </row>
    <row r="12" spans="1:50" ht="111" customHeight="1">
      <c r="A12" s="302"/>
      <c r="B12" s="250"/>
      <c r="C12" s="305"/>
      <c r="D12" s="250"/>
      <c r="E12" s="310"/>
      <c r="F12" s="254"/>
      <c r="G12" s="254"/>
      <c r="H12" s="239"/>
      <c r="I12" s="19">
        <v>7</v>
      </c>
      <c r="J12" s="28" t="s">
        <v>253</v>
      </c>
      <c r="K12" s="179">
        <v>1</v>
      </c>
      <c r="L12" s="28" t="s">
        <v>254</v>
      </c>
      <c r="M12" s="155" t="s">
        <v>203</v>
      </c>
      <c r="N12" s="30" t="s">
        <v>195</v>
      </c>
      <c r="O12" s="28" t="s">
        <v>255</v>
      </c>
      <c r="P12" s="405" t="s">
        <v>252</v>
      </c>
      <c r="Q12" s="130">
        <v>44927</v>
      </c>
      <c r="R12" s="130">
        <v>45291</v>
      </c>
      <c r="S12" s="164">
        <v>0.25</v>
      </c>
      <c r="T12" s="164">
        <v>0.25</v>
      </c>
      <c r="U12" s="165">
        <v>0.25</v>
      </c>
      <c r="V12" s="165">
        <v>0.25</v>
      </c>
      <c r="W12" s="88"/>
      <c r="X12" s="93">
        <f t="shared" si="0"/>
        <v>0</v>
      </c>
      <c r="Y12" s="10">
        <f t="shared" si="1"/>
        <v>0</v>
      </c>
      <c r="Z12" s="10">
        <f t="shared" si="2"/>
        <v>0</v>
      </c>
      <c r="AA12" s="10">
        <f t="shared" si="3"/>
        <v>0</v>
      </c>
      <c r="AB12" s="10">
        <f t="shared" si="4"/>
        <v>1</v>
      </c>
      <c r="AC12" s="49">
        <v>0</v>
      </c>
      <c r="AD12" s="50">
        <f t="shared" si="5"/>
        <v>0</v>
      </c>
      <c r="AE12" s="50">
        <f t="shared" si="6"/>
        <v>0</v>
      </c>
      <c r="AF12" s="50">
        <f t="shared" si="7"/>
        <v>0</v>
      </c>
      <c r="AG12" s="50">
        <f t="shared" si="8"/>
        <v>0</v>
      </c>
      <c r="AH12" s="50">
        <f t="shared" si="9"/>
        <v>1</v>
      </c>
      <c r="AI12" s="49">
        <v>0</v>
      </c>
      <c r="AJ12" s="50">
        <f t="shared" si="10"/>
        <v>0</v>
      </c>
      <c r="AK12" s="50">
        <f t="shared" si="11"/>
        <v>0</v>
      </c>
      <c r="AL12" s="50">
        <f t="shared" si="12"/>
        <v>0</v>
      </c>
      <c r="AM12" s="50">
        <f t="shared" si="13"/>
        <v>0</v>
      </c>
      <c r="AN12" s="50">
        <f t="shared" si="14"/>
        <v>1</v>
      </c>
      <c r="AO12" s="49">
        <v>0</v>
      </c>
      <c r="AP12" s="50">
        <f t="shared" si="15"/>
        <v>0</v>
      </c>
      <c r="AQ12" s="50">
        <f t="shared" si="16"/>
        <v>0</v>
      </c>
      <c r="AR12" s="50">
        <f t="shared" si="17"/>
        <v>0</v>
      </c>
      <c r="AS12" s="50">
        <f t="shared" si="18"/>
        <v>0</v>
      </c>
      <c r="AT12" s="50">
        <f t="shared" si="19"/>
        <v>1</v>
      </c>
      <c r="AU12" s="49">
        <v>0</v>
      </c>
      <c r="AV12" s="49">
        <f t="shared" si="20"/>
        <v>0</v>
      </c>
      <c r="AW12" s="78"/>
      <c r="AX12" s="89"/>
    </row>
    <row r="13" spans="1:50" ht="127.5" customHeight="1">
      <c r="A13" s="302"/>
      <c r="B13" s="250"/>
      <c r="C13" s="305"/>
      <c r="D13" s="250"/>
      <c r="E13" s="310"/>
      <c r="F13" s="254"/>
      <c r="G13" s="254"/>
      <c r="H13" s="141" t="s">
        <v>116</v>
      </c>
      <c r="I13" s="19">
        <v>8</v>
      </c>
      <c r="J13" s="31" t="s">
        <v>256</v>
      </c>
      <c r="K13" s="179">
        <v>1</v>
      </c>
      <c r="L13" s="28" t="s">
        <v>257</v>
      </c>
      <c r="M13" s="29" t="s">
        <v>203</v>
      </c>
      <c r="N13" s="30" t="s">
        <v>258</v>
      </c>
      <c r="O13" s="28" t="s">
        <v>259</v>
      </c>
      <c r="P13" s="404" t="s">
        <v>260</v>
      </c>
      <c r="Q13" s="130">
        <v>44927</v>
      </c>
      <c r="R13" s="130">
        <v>45291</v>
      </c>
      <c r="S13" s="164">
        <v>0.25</v>
      </c>
      <c r="T13" s="164">
        <v>0.25</v>
      </c>
      <c r="U13" s="164">
        <v>0.25</v>
      </c>
      <c r="V13" s="164">
        <v>0.25</v>
      </c>
      <c r="W13" s="11"/>
      <c r="X13" s="93">
        <f t="shared" si="0"/>
        <v>0</v>
      </c>
      <c r="Y13" s="10">
        <f t="shared" si="1"/>
        <v>0</v>
      </c>
      <c r="Z13" s="10">
        <f t="shared" si="2"/>
        <v>0</v>
      </c>
      <c r="AA13" s="10">
        <f t="shared" si="3"/>
        <v>0</v>
      </c>
      <c r="AB13" s="10">
        <f t="shared" si="4"/>
        <v>1</v>
      </c>
      <c r="AC13" s="49">
        <v>0</v>
      </c>
      <c r="AD13" s="50">
        <f t="shared" si="5"/>
        <v>0</v>
      </c>
      <c r="AE13" s="50">
        <f t="shared" si="6"/>
        <v>0</v>
      </c>
      <c r="AF13" s="50">
        <f t="shared" si="7"/>
        <v>0</v>
      </c>
      <c r="AG13" s="50">
        <f t="shared" si="8"/>
        <v>0</v>
      </c>
      <c r="AH13" s="50">
        <f t="shared" si="9"/>
        <v>1</v>
      </c>
      <c r="AI13" s="49">
        <v>0</v>
      </c>
      <c r="AJ13" s="50">
        <f t="shared" si="10"/>
        <v>0</v>
      </c>
      <c r="AK13" s="50">
        <f t="shared" si="11"/>
        <v>0</v>
      </c>
      <c r="AL13" s="50">
        <f t="shared" si="12"/>
        <v>0</v>
      </c>
      <c r="AM13" s="50">
        <f t="shared" si="13"/>
        <v>0</v>
      </c>
      <c r="AN13" s="50">
        <f t="shared" si="14"/>
        <v>1</v>
      </c>
      <c r="AO13" s="49">
        <v>0</v>
      </c>
      <c r="AP13" s="50">
        <f t="shared" si="15"/>
        <v>0</v>
      </c>
      <c r="AQ13" s="50">
        <f t="shared" si="16"/>
        <v>0</v>
      </c>
      <c r="AR13" s="50">
        <f t="shared" si="17"/>
        <v>0</v>
      </c>
      <c r="AS13" s="50">
        <f t="shared" si="18"/>
        <v>0</v>
      </c>
      <c r="AT13" s="50">
        <f t="shared" si="19"/>
        <v>1</v>
      </c>
      <c r="AU13" s="49">
        <v>0</v>
      </c>
      <c r="AV13" s="49">
        <f t="shared" si="20"/>
        <v>0</v>
      </c>
      <c r="AW13" s="78"/>
      <c r="AX13" s="79"/>
    </row>
    <row r="14" spans="1:50" ht="83.25" customHeight="1">
      <c r="A14" s="302"/>
      <c r="B14" s="250"/>
      <c r="C14" s="305"/>
      <c r="D14" s="250"/>
      <c r="E14" s="310"/>
      <c r="F14" s="254"/>
      <c r="G14" s="254"/>
      <c r="H14" s="141" t="s">
        <v>117</v>
      </c>
      <c r="I14" s="19">
        <v>9</v>
      </c>
      <c r="J14" s="28" t="s">
        <v>261</v>
      </c>
      <c r="K14" s="178">
        <v>4</v>
      </c>
      <c r="L14" s="28" t="s">
        <v>262</v>
      </c>
      <c r="M14" s="155" t="s">
        <v>203</v>
      </c>
      <c r="N14" s="30" t="s">
        <v>195</v>
      </c>
      <c r="O14" s="28" t="s">
        <v>263</v>
      </c>
      <c r="P14" s="405" t="s">
        <v>252</v>
      </c>
      <c r="Q14" s="130">
        <v>44927</v>
      </c>
      <c r="R14" s="130">
        <v>45291</v>
      </c>
      <c r="S14" s="164">
        <v>0.25</v>
      </c>
      <c r="T14" s="164">
        <v>0.25</v>
      </c>
      <c r="U14" s="164">
        <v>0.25</v>
      </c>
      <c r="V14" s="164">
        <v>0.25</v>
      </c>
      <c r="W14" s="11"/>
      <c r="X14" s="93">
        <f t="shared" si="0"/>
        <v>0</v>
      </c>
      <c r="Y14" s="10">
        <f t="shared" si="1"/>
        <v>0</v>
      </c>
      <c r="Z14" s="10">
        <f t="shared" si="2"/>
        <v>0</v>
      </c>
      <c r="AA14" s="10">
        <f t="shared" si="3"/>
        <v>0</v>
      </c>
      <c r="AB14" s="10">
        <f t="shared" si="4"/>
        <v>1</v>
      </c>
      <c r="AC14" s="49">
        <v>0</v>
      </c>
      <c r="AD14" s="50">
        <f t="shared" si="5"/>
        <v>0</v>
      </c>
      <c r="AE14" s="50">
        <f t="shared" si="6"/>
        <v>0</v>
      </c>
      <c r="AF14" s="50">
        <f t="shared" si="7"/>
        <v>0</v>
      </c>
      <c r="AG14" s="50">
        <f t="shared" si="8"/>
        <v>0</v>
      </c>
      <c r="AH14" s="50">
        <f t="shared" si="9"/>
        <v>1</v>
      </c>
      <c r="AI14" s="49">
        <v>0</v>
      </c>
      <c r="AJ14" s="50">
        <f t="shared" si="10"/>
        <v>0</v>
      </c>
      <c r="AK14" s="50">
        <f t="shared" si="11"/>
        <v>0</v>
      </c>
      <c r="AL14" s="50">
        <f t="shared" si="12"/>
        <v>0</v>
      </c>
      <c r="AM14" s="50">
        <f t="shared" si="13"/>
        <v>0</v>
      </c>
      <c r="AN14" s="50">
        <f t="shared" si="14"/>
        <v>1</v>
      </c>
      <c r="AO14" s="49">
        <v>0</v>
      </c>
      <c r="AP14" s="50">
        <f t="shared" si="15"/>
        <v>0</v>
      </c>
      <c r="AQ14" s="50">
        <f t="shared" si="16"/>
        <v>0</v>
      </c>
      <c r="AR14" s="50">
        <f t="shared" si="17"/>
        <v>0</v>
      </c>
      <c r="AS14" s="50">
        <f t="shared" si="18"/>
        <v>0</v>
      </c>
      <c r="AT14" s="50">
        <f t="shared" si="19"/>
        <v>1</v>
      </c>
      <c r="AU14" s="49">
        <v>0</v>
      </c>
      <c r="AV14" s="49">
        <f t="shared" si="20"/>
        <v>0</v>
      </c>
      <c r="AW14" s="78"/>
      <c r="AX14" s="79"/>
    </row>
    <row r="15" spans="1:50" ht="88.5" customHeight="1">
      <c r="A15" s="302"/>
      <c r="B15" s="250"/>
      <c r="C15" s="305"/>
      <c r="D15" s="250"/>
      <c r="E15" s="310"/>
      <c r="F15" s="254"/>
      <c r="G15" s="254"/>
      <c r="H15" s="240" t="s">
        <v>118</v>
      </c>
      <c r="I15" s="19">
        <v>10</v>
      </c>
      <c r="J15" s="28" t="s">
        <v>264</v>
      </c>
      <c r="K15" s="178">
        <v>1</v>
      </c>
      <c r="L15" s="28" t="s">
        <v>265</v>
      </c>
      <c r="M15" s="29" t="s">
        <v>203</v>
      </c>
      <c r="N15" s="30" t="s">
        <v>195</v>
      </c>
      <c r="O15" s="28" t="s">
        <v>266</v>
      </c>
      <c r="P15" s="405" t="s">
        <v>252</v>
      </c>
      <c r="Q15" s="130">
        <v>44927</v>
      </c>
      <c r="R15" s="130">
        <v>45291</v>
      </c>
      <c r="S15" s="164">
        <v>0.3</v>
      </c>
      <c r="T15" s="164">
        <v>0.3</v>
      </c>
      <c r="U15" s="165">
        <v>0.3</v>
      </c>
      <c r="V15" s="165">
        <v>0.1</v>
      </c>
      <c r="W15" s="11"/>
      <c r="X15" s="93">
        <f t="shared" si="0"/>
        <v>0</v>
      </c>
      <c r="Y15" s="10">
        <f t="shared" si="1"/>
        <v>0</v>
      </c>
      <c r="Z15" s="10">
        <f t="shared" si="2"/>
        <v>0</v>
      </c>
      <c r="AA15" s="10">
        <f t="shared" si="3"/>
        <v>0</v>
      </c>
      <c r="AB15" s="10">
        <f t="shared" si="4"/>
        <v>1</v>
      </c>
      <c r="AC15" s="49">
        <v>0</v>
      </c>
      <c r="AD15" s="50">
        <f t="shared" si="5"/>
        <v>0</v>
      </c>
      <c r="AE15" s="50">
        <f t="shared" si="6"/>
        <v>0</v>
      </c>
      <c r="AF15" s="50">
        <f t="shared" si="7"/>
        <v>0</v>
      </c>
      <c r="AG15" s="50">
        <f t="shared" si="8"/>
        <v>0</v>
      </c>
      <c r="AH15" s="50">
        <f t="shared" si="9"/>
        <v>1</v>
      </c>
      <c r="AI15" s="49">
        <v>0</v>
      </c>
      <c r="AJ15" s="50">
        <f t="shared" si="10"/>
        <v>0</v>
      </c>
      <c r="AK15" s="50">
        <f t="shared" si="11"/>
        <v>0</v>
      </c>
      <c r="AL15" s="50">
        <f t="shared" si="12"/>
        <v>0</v>
      </c>
      <c r="AM15" s="50">
        <f t="shared" si="13"/>
        <v>0</v>
      </c>
      <c r="AN15" s="50">
        <f t="shared" si="14"/>
        <v>1</v>
      </c>
      <c r="AO15" s="49">
        <v>0</v>
      </c>
      <c r="AP15" s="50">
        <f t="shared" si="15"/>
        <v>0</v>
      </c>
      <c r="AQ15" s="50">
        <f t="shared" si="16"/>
        <v>0</v>
      </c>
      <c r="AR15" s="50">
        <f t="shared" si="17"/>
        <v>0</v>
      </c>
      <c r="AS15" s="50">
        <f t="shared" si="18"/>
        <v>0</v>
      </c>
      <c r="AT15" s="50">
        <f t="shared" si="19"/>
        <v>1</v>
      </c>
      <c r="AU15" s="49">
        <v>0</v>
      </c>
      <c r="AV15" s="49">
        <f t="shared" si="20"/>
        <v>0</v>
      </c>
      <c r="AW15" s="78"/>
      <c r="AX15" s="79"/>
    </row>
    <row r="16" spans="1:50" ht="78.75" customHeight="1">
      <c r="A16" s="302"/>
      <c r="B16" s="250"/>
      <c r="C16" s="305"/>
      <c r="D16" s="250"/>
      <c r="E16" s="310"/>
      <c r="F16" s="241"/>
      <c r="G16" s="239"/>
      <c r="H16" s="239"/>
      <c r="I16" s="19">
        <v>11</v>
      </c>
      <c r="J16" s="31" t="s">
        <v>348</v>
      </c>
      <c r="K16" s="180">
        <v>1</v>
      </c>
      <c r="L16" s="28" t="s">
        <v>349</v>
      </c>
      <c r="M16" s="29" t="s">
        <v>173</v>
      </c>
      <c r="N16" s="30" t="s">
        <v>319</v>
      </c>
      <c r="O16" s="28" t="s">
        <v>350</v>
      </c>
      <c r="P16" s="404" t="s">
        <v>320</v>
      </c>
      <c r="Q16" s="130">
        <v>44928</v>
      </c>
      <c r="R16" s="130">
        <v>45291</v>
      </c>
      <c r="S16" s="166">
        <v>0.25</v>
      </c>
      <c r="T16" s="166">
        <v>0.25</v>
      </c>
      <c r="U16" s="166">
        <v>0.25</v>
      </c>
      <c r="V16" s="166">
        <v>0.25</v>
      </c>
      <c r="W16" s="11"/>
      <c r="X16" s="93">
        <f t="shared" si="0"/>
        <v>0</v>
      </c>
      <c r="Y16" s="10">
        <f t="shared" si="1"/>
        <v>0</v>
      </c>
      <c r="Z16" s="10">
        <f t="shared" si="2"/>
        <v>0</v>
      </c>
      <c r="AA16" s="10">
        <f t="shared" si="3"/>
        <v>0</v>
      </c>
      <c r="AB16" s="10">
        <f t="shared" si="4"/>
        <v>1</v>
      </c>
      <c r="AC16" s="49">
        <v>0</v>
      </c>
      <c r="AD16" s="50">
        <f t="shared" si="5"/>
        <v>0</v>
      </c>
      <c r="AE16" s="50">
        <f t="shared" si="6"/>
        <v>0</v>
      </c>
      <c r="AF16" s="50">
        <f t="shared" si="7"/>
        <v>0</v>
      </c>
      <c r="AG16" s="50">
        <f t="shared" si="8"/>
        <v>0</v>
      </c>
      <c r="AH16" s="50">
        <f t="shared" si="9"/>
        <v>1</v>
      </c>
      <c r="AI16" s="49">
        <v>0</v>
      </c>
      <c r="AJ16" s="50">
        <f t="shared" si="10"/>
        <v>0</v>
      </c>
      <c r="AK16" s="50">
        <f t="shared" si="11"/>
        <v>0</v>
      </c>
      <c r="AL16" s="50">
        <f t="shared" si="12"/>
        <v>0</v>
      </c>
      <c r="AM16" s="50">
        <f t="shared" si="13"/>
        <v>0</v>
      </c>
      <c r="AN16" s="50">
        <f t="shared" si="14"/>
        <v>1</v>
      </c>
      <c r="AO16" s="49">
        <v>0</v>
      </c>
      <c r="AP16" s="50">
        <f t="shared" si="15"/>
        <v>0</v>
      </c>
      <c r="AQ16" s="50">
        <f t="shared" si="16"/>
        <v>0</v>
      </c>
      <c r="AR16" s="50">
        <f t="shared" si="17"/>
        <v>0</v>
      </c>
      <c r="AS16" s="50">
        <f t="shared" si="18"/>
        <v>0</v>
      </c>
      <c r="AT16" s="50">
        <f t="shared" si="19"/>
        <v>1</v>
      </c>
      <c r="AU16" s="49">
        <v>0</v>
      </c>
      <c r="AV16" s="49">
        <f t="shared" si="20"/>
        <v>0</v>
      </c>
      <c r="AW16" s="78"/>
      <c r="AX16" s="79"/>
    </row>
    <row r="17" spans="1:50" ht="108" customHeight="1">
      <c r="A17" s="302"/>
      <c r="B17" s="250"/>
      <c r="C17" s="305"/>
      <c r="D17" s="250"/>
      <c r="E17" s="310"/>
      <c r="F17" s="119" t="s">
        <v>158</v>
      </c>
      <c r="G17" s="118" t="s">
        <v>130</v>
      </c>
      <c r="H17" s="142" t="s">
        <v>138</v>
      </c>
      <c r="I17" s="19">
        <v>12</v>
      </c>
      <c r="J17" s="67" t="s">
        <v>178</v>
      </c>
      <c r="K17" s="181">
        <v>1</v>
      </c>
      <c r="L17" s="28" t="s">
        <v>182</v>
      </c>
      <c r="M17" s="160" t="s">
        <v>183</v>
      </c>
      <c r="N17" s="30" t="s">
        <v>177</v>
      </c>
      <c r="O17" s="113" t="s">
        <v>181</v>
      </c>
      <c r="P17" s="404" t="s">
        <v>179</v>
      </c>
      <c r="Q17" s="130">
        <v>44927</v>
      </c>
      <c r="R17" s="130">
        <v>45199</v>
      </c>
      <c r="S17" s="164" t="s">
        <v>180</v>
      </c>
      <c r="T17" s="164">
        <v>0.5</v>
      </c>
      <c r="U17" s="164">
        <v>0.5</v>
      </c>
      <c r="V17" s="164" t="s">
        <v>180</v>
      </c>
      <c r="W17" s="11"/>
      <c r="X17" s="93">
        <f t="shared" si="0"/>
        <v>0</v>
      </c>
      <c r="Y17" s="10">
        <f t="shared" si="1"/>
        <v>0</v>
      </c>
      <c r="Z17" s="10">
        <f t="shared" si="2"/>
        <v>0</v>
      </c>
      <c r="AA17" s="10">
        <f t="shared" si="3"/>
        <v>0</v>
      </c>
      <c r="AB17" s="10">
        <f t="shared" si="4"/>
        <v>1</v>
      </c>
      <c r="AC17" s="49">
        <v>0</v>
      </c>
      <c r="AD17" s="50">
        <f t="shared" si="5"/>
        <v>0</v>
      </c>
      <c r="AE17" s="50">
        <f t="shared" si="6"/>
        <v>0</v>
      </c>
      <c r="AF17" s="50">
        <f t="shared" si="7"/>
        <v>0</v>
      </c>
      <c r="AG17" s="50">
        <f t="shared" si="8"/>
        <v>0</v>
      </c>
      <c r="AH17" s="50">
        <f t="shared" si="9"/>
        <v>1</v>
      </c>
      <c r="AI17" s="49">
        <v>0</v>
      </c>
      <c r="AJ17" s="50">
        <f t="shared" si="10"/>
        <v>0</v>
      </c>
      <c r="AK17" s="50">
        <f t="shared" si="11"/>
        <v>0</v>
      </c>
      <c r="AL17" s="50">
        <f t="shared" si="12"/>
        <v>0</v>
      </c>
      <c r="AM17" s="50">
        <f t="shared" si="13"/>
        <v>0</v>
      </c>
      <c r="AN17" s="50">
        <f t="shared" si="14"/>
        <v>1</v>
      </c>
      <c r="AO17" s="49">
        <v>0</v>
      </c>
      <c r="AP17" s="50">
        <f t="shared" si="15"/>
        <v>0</v>
      </c>
      <c r="AQ17" s="50">
        <f t="shared" si="16"/>
        <v>0</v>
      </c>
      <c r="AR17" s="50">
        <f t="shared" si="17"/>
        <v>0</v>
      </c>
      <c r="AS17" s="50">
        <f t="shared" si="18"/>
        <v>0</v>
      </c>
      <c r="AT17" s="50">
        <f t="shared" si="19"/>
        <v>1</v>
      </c>
      <c r="AU17" s="49">
        <v>0</v>
      </c>
      <c r="AV17" s="49">
        <f>SUM(AI17+AO17)/2</f>
        <v>0</v>
      </c>
      <c r="AW17" s="78"/>
      <c r="AX17" s="79"/>
    </row>
    <row r="18" spans="1:50" ht="153" customHeight="1">
      <c r="A18" s="302"/>
      <c r="B18" s="250"/>
      <c r="C18" s="305"/>
      <c r="D18" s="249" t="s">
        <v>28</v>
      </c>
      <c r="E18" s="252" t="s">
        <v>29</v>
      </c>
      <c r="F18" s="118" t="s">
        <v>119</v>
      </c>
      <c r="G18" s="118" t="s">
        <v>131</v>
      </c>
      <c r="H18" s="141" t="s">
        <v>139</v>
      </c>
      <c r="I18" s="19">
        <v>13</v>
      </c>
      <c r="J18" s="152" t="s">
        <v>267</v>
      </c>
      <c r="K18" s="182">
        <v>1</v>
      </c>
      <c r="L18" s="109" t="s">
        <v>268</v>
      </c>
      <c r="M18" s="114" t="s">
        <v>173</v>
      </c>
      <c r="N18" s="110" t="s">
        <v>221</v>
      </c>
      <c r="O18" s="113" t="s">
        <v>269</v>
      </c>
      <c r="P18" s="405" t="s">
        <v>270</v>
      </c>
      <c r="Q18" s="130">
        <v>44927</v>
      </c>
      <c r="R18" s="130">
        <v>45291</v>
      </c>
      <c r="S18" s="164" t="s">
        <v>180</v>
      </c>
      <c r="T18" s="164">
        <v>0.2</v>
      </c>
      <c r="U18" s="164">
        <v>0.4</v>
      </c>
      <c r="V18" s="164">
        <v>0.4</v>
      </c>
      <c r="W18" s="11"/>
      <c r="X18" s="93">
        <f t="shared" si="0"/>
        <v>0</v>
      </c>
      <c r="Y18" s="10">
        <f t="shared" si="1"/>
        <v>0</v>
      </c>
      <c r="Z18" s="10">
        <f t="shared" si="2"/>
        <v>0</v>
      </c>
      <c r="AA18" s="10">
        <f t="shared" si="3"/>
        <v>0</v>
      </c>
      <c r="AB18" s="10">
        <f t="shared" si="4"/>
        <v>1</v>
      </c>
      <c r="AC18" s="49">
        <v>0</v>
      </c>
      <c r="AD18" s="50">
        <f t="shared" si="5"/>
        <v>0</v>
      </c>
      <c r="AE18" s="50">
        <f t="shared" si="6"/>
        <v>0</v>
      </c>
      <c r="AF18" s="50">
        <f t="shared" si="7"/>
        <v>0</v>
      </c>
      <c r="AG18" s="50">
        <f t="shared" si="8"/>
        <v>0</v>
      </c>
      <c r="AH18" s="50">
        <f t="shared" si="9"/>
        <v>1</v>
      </c>
      <c r="AI18" s="49">
        <v>0</v>
      </c>
      <c r="AJ18" s="50">
        <f t="shared" si="10"/>
        <v>0</v>
      </c>
      <c r="AK18" s="50">
        <f t="shared" si="11"/>
        <v>0</v>
      </c>
      <c r="AL18" s="50">
        <f t="shared" si="12"/>
        <v>0</v>
      </c>
      <c r="AM18" s="50">
        <f t="shared" si="13"/>
        <v>0</v>
      </c>
      <c r="AN18" s="50">
        <f t="shared" si="14"/>
        <v>1</v>
      </c>
      <c r="AO18" s="49">
        <v>0</v>
      </c>
      <c r="AP18" s="50">
        <f t="shared" si="15"/>
        <v>0</v>
      </c>
      <c r="AQ18" s="50">
        <f t="shared" si="16"/>
        <v>0</v>
      </c>
      <c r="AR18" s="50">
        <f t="shared" si="17"/>
        <v>0</v>
      </c>
      <c r="AS18" s="50">
        <f t="shared" si="18"/>
        <v>0</v>
      </c>
      <c r="AT18" s="50">
        <f t="shared" si="19"/>
        <v>1</v>
      </c>
      <c r="AU18" s="49">
        <v>0</v>
      </c>
      <c r="AV18" s="49">
        <f>+(AI18+AO18+AU18)/3</f>
        <v>0</v>
      </c>
      <c r="AW18" s="78"/>
      <c r="AX18" s="79"/>
    </row>
    <row r="19" spans="1:50" ht="123" customHeight="1">
      <c r="A19" s="302"/>
      <c r="B19" s="250"/>
      <c r="C19" s="305"/>
      <c r="D19" s="250"/>
      <c r="E19" s="253"/>
      <c r="F19" s="118" t="s">
        <v>159</v>
      </c>
      <c r="G19" s="118" t="s">
        <v>132</v>
      </c>
      <c r="H19" s="141" t="s">
        <v>120</v>
      </c>
      <c r="I19" s="19">
        <v>14</v>
      </c>
      <c r="J19" s="152" t="s">
        <v>184</v>
      </c>
      <c r="K19" s="183">
        <v>1</v>
      </c>
      <c r="L19" s="32" t="s">
        <v>185</v>
      </c>
      <c r="M19" s="114" t="s">
        <v>186</v>
      </c>
      <c r="N19" s="110" t="s">
        <v>174</v>
      </c>
      <c r="O19" s="113" t="s">
        <v>192</v>
      </c>
      <c r="P19" s="404" t="s">
        <v>187</v>
      </c>
      <c r="Q19" s="130">
        <v>44927</v>
      </c>
      <c r="R19" s="130">
        <v>44941</v>
      </c>
      <c r="S19" s="164">
        <v>1</v>
      </c>
      <c r="T19" s="164" t="s">
        <v>180</v>
      </c>
      <c r="U19" s="164" t="s">
        <v>180</v>
      </c>
      <c r="V19" s="164" t="s">
        <v>180</v>
      </c>
      <c r="W19" s="88"/>
      <c r="X19" s="93">
        <f t="shared" ref="X19:X24" si="21">IF(AND(AC19&gt;=80%),1,0)</f>
        <v>0</v>
      </c>
      <c r="Y19" s="10">
        <f t="shared" ref="Y19:Y24" si="22">IF(AND(AC19&gt;=70%, AC19&lt;=79.99%),1,0)</f>
        <v>0</v>
      </c>
      <c r="Z19" s="10">
        <f t="shared" ref="Z19:Z24" si="23">IF(AND(AC19&gt;=60%, AC19&lt;=69.99%),1,0)</f>
        <v>0</v>
      </c>
      <c r="AA19" s="10">
        <f t="shared" ref="AA19:AA24" si="24">IF(AND(AC19&gt;=40%, AC19&lt;=59.99%),1,0)</f>
        <v>0</v>
      </c>
      <c r="AB19" s="10">
        <f t="shared" si="4"/>
        <v>1</v>
      </c>
      <c r="AC19" s="49">
        <v>0</v>
      </c>
      <c r="AD19" s="50">
        <f t="shared" si="5"/>
        <v>0</v>
      </c>
      <c r="AE19" s="50">
        <f t="shared" si="6"/>
        <v>0</v>
      </c>
      <c r="AF19" s="50">
        <f t="shared" si="7"/>
        <v>0</v>
      </c>
      <c r="AG19" s="50">
        <f t="shared" si="8"/>
        <v>0</v>
      </c>
      <c r="AH19" s="50">
        <f t="shared" si="9"/>
        <v>1</v>
      </c>
      <c r="AI19" s="49">
        <v>0</v>
      </c>
      <c r="AJ19" s="50">
        <f t="shared" si="10"/>
        <v>0</v>
      </c>
      <c r="AK19" s="50">
        <f t="shared" si="11"/>
        <v>0</v>
      </c>
      <c r="AL19" s="50">
        <f t="shared" si="12"/>
        <v>0</v>
      </c>
      <c r="AM19" s="50">
        <f t="shared" si="13"/>
        <v>0</v>
      </c>
      <c r="AN19" s="50">
        <f t="shared" si="14"/>
        <v>1</v>
      </c>
      <c r="AO19" s="49">
        <v>0</v>
      </c>
      <c r="AP19" s="50">
        <f t="shared" si="15"/>
        <v>0</v>
      </c>
      <c r="AQ19" s="50">
        <f t="shared" si="16"/>
        <v>0</v>
      </c>
      <c r="AR19" s="50">
        <f t="shared" si="17"/>
        <v>0</v>
      </c>
      <c r="AS19" s="50">
        <f t="shared" si="18"/>
        <v>0</v>
      </c>
      <c r="AT19" s="50">
        <f t="shared" si="19"/>
        <v>1</v>
      </c>
      <c r="AU19" s="49">
        <v>0</v>
      </c>
      <c r="AV19" s="49">
        <f>AC19</f>
        <v>0</v>
      </c>
      <c r="AW19" s="89"/>
      <c r="AX19" s="89"/>
    </row>
    <row r="20" spans="1:50" ht="78" customHeight="1">
      <c r="A20" s="302"/>
      <c r="B20" s="250"/>
      <c r="C20" s="305"/>
      <c r="D20" s="250"/>
      <c r="E20" s="260"/>
      <c r="F20" s="248" t="s">
        <v>160</v>
      </c>
      <c r="G20" s="120" t="s">
        <v>133</v>
      </c>
      <c r="H20" s="141" t="s">
        <v>135</v>
      </c>
      <c r="I20" s="19">
        <v>15</v>
      </c>
      <c r="J20" s="152" t="s">
        <v>271</v>
      </c>
      <c r="K20" s="183">
        <v>1</v>
      </c>
      <c r="L20" s="113" t="s">
        <v>272</v>
      </c>
      <c r="M20" s="114" t="s">
        <v>173</v>
      </c>
      <c r="N20" s="156" t="s">
        <v>195</v>
      </c>
      <c r="O20" s="113" t="s">
        <v>269</v>
      </c>
      <c r="P20" s="405" t="s">
        <v>270</v>
      </c>
      <c r="Q20" s="130">
        <v>44927</v>
      </c>
      <c r="R20" s="130">
        <v>45290</v>
      </c>
      <c r="S20" s="167">
        <v>0.25</v>
      </c>
      <c r="T20" s="167">
        <v>0.25</v>
      </c>
      <c r="U20" s="167">
        <v>0.25</v>
      </c>
      <c r="V20" s="167">
        <v>0.25</v>
      </c>
      <c r="W20" s="11"/>
      <c r="X20" s="93">
        <f t="shared" si="21"/>
        <v>0</v>
      </c>
      <c r="Y20" s="10">
        <f t="shared" si="22"/>
        <v>0</v>
      </c>
      <c r="Z20" s="10">
        <f t="shared" si="23"/>
        <v>0</v>
      </c>
      <c r="AA20" s="10">
        <f t="shared" si="24"/>
        <v>0</v>
      </c>
      <c r="AB20" s="10">
        <f t="shared" si="4"/>
        <v>1</v>
      </c>
      <c r="AC20" s="49">
        <v>0</v>
      </c>
      <c r="AD20" s="50">
        <f t="shared" si="5"/>
        <v>0</v>
      </c>
      <c r="AE20" s="50">
        <f t="shared" si="6"/>
        <v>0</v>
      </c>
      <c r="AF20" s="50">
        <f t="shared" si="7"/>
        <v>0</v>
      </c>
      <c r="AG20" s="50">
        <f t="shared" si="8"/>
        <v>0</v>
      </c>
      <c r="AH20" s="50">
        <f t="shared" si="9"/>
        <v>1</v>
      </c>
      <c r="AI20" s="49">
        <v>0</v>
      </c>
      <c r="AJ20" s="50">
        <f t="shared" si="10"/>
        <v>0</v>
      </c>
      <c r="AK20" s="50">
        <f t="shared" si="11"/>
        <v>0</v>
      </c>
      <c r="AL20" s="50">
        <f t="shared" si="12"/>
        <v>0</v>
      </c>
      <c r="AM20" s="50">
        <f t="shared" si="13"/>
        <v>0</v>
      </c>
      <c r="AN20" s="50">
        <f t="shared" si="14"/>
        <v>1</v>
      </c>
      <c r="AO20" s="49">
        <v>0</v>
      </c>
      <c r="AP20" s="50">
        <f t="shared" si="15"/>
        <v>0</v>
      </c>
      <c r="AQ20" s="50">
        <f t="shared" si="16"/>
        <v>0</v>
      </c>
      <c r="AR20" s="50">
        <f t="shared" si="17"/>
        <v>0</v>
      </c>
      <c r="AS20" s="50">
        <f t="shared" si="18"/>
        <v>0</v>
      </c>
      <c r="AT20" s="50">
        <f t="shared" si="19"/>
        <v>1</v>
      </c>
      <c r="AU20" s="49">
        <v>0</v>
      </c>
      <c r="AV20" s="49">
        <f t="shared" ref="AV20" si="25">+(AC20+AI20+AO20+AU20)/4</f>
        <v>0</v>
      </c>
      <c r="AW20" s="78"/>
      <c r="AX20" s="11"/>
    </row>
    <row r="21" spans="1:50" ht="84.75" customHeight="1">
      <c r="A21" s="302"/>
      <c r="B21" s="250"/>
      <c r="C21" s="305"/>
      <c r="D21" s="250"/>
      <c r="E21" s="260"/>
      <c r="F21" s="266"/>
      <c r="G21" s="248" t="s">
        <v>134</v>
      </c>
      <c r="H21" s="240" t="s">
        <v>227</v>
      </c>
      <c r="I21" s="19">
        <v>16</v>
      </c>
      <c r="J21" s="67" t="s">
        <v>189</v>
      </c>
      <c r="K21" s="175">
        <v>1</v>
      </c>
      <c r="L21" s="113" t="s">
        <v>190</v>
      </c>
      <c r="M21" s="114" t="s">
        <v>173</v>
      </c>
      <c r="N21" s="110" t="s">
        <v>174</v>
      </c>
      <c r="O21" s="113" t="s">
        <v>193</v>
      </c>
      <c r="P21" s="404" t="s">
        <v>187</v>
      </c>
      <c r="Q21" s="130">
        <v>44927</v>
      </c>
      <c r="R21" s="130">
        <v>44956</v>
      </c>
      <c r="S21" s="164">
        <v>1</v>
      </c>
      <c r="T21" s="164" t="s">
        <v>180</v>
      </c>
      <c r="U21" s="164" t="s">
        <v>180</v>
      </c>
      <c r="V21" s="164" t="s">
        <v>180</v>
      </c>
      <c r="W21" s="11"/>
      <c r="X21" s="93">
        <f t="shared" si="21"/>
        <v>0</v>
      </c>
      <c r="Y21" s="10">
        <f t="shared" si="22"/>
        <v>0</v>
      </c>
      <c r="Z21" s="10">
        <f t="shared" si="23"/>
        <v>0</v>
      </c>
      <c r="AA21" s="10">
        <f t="shared" si="24"/>
        <v>0</v>
      </c>
      <c r="AB21" s="10">
        <f t="shared" si="4"/>
        <v>1</v>
      </c>
      <c r="AC21" s="49">
        <v>0</v>
      </c>
      <c r="AD21" s="50">
        <f t="shared" si="5"/>
        <v>0</v>
      </c>
      <c r="AE21" s="50">
        <f t="shared" si="6"/>
        <v>0</v>
      </c>
      <c r="AF21" s="50">
        <f t="shared" si="7"/>
        <v>0</v>
      </c>
      <c r="AG21" s="50">
        <f t="shared" si="8"/>
        <v>0</v>
      </c>
      <c r="AH21" s="50">
        <f t="shared" si="9"/>
        <v>1</v>
      </c>
      <c r="AI21" s="49">
        <v>0</v>
      </c>
      <c r="AJ21" s="50">
        <f t="shared" si="10"/>
        <v>0</v>
      </c>
      <c r="AK21" s="50">
        <f t="shared" si="11"/>
        <v>0</v>
      </c>
      <c r="AL21" s="50">
        <f t="shared" si="12"/>
        <v>0</v>
      </c>
      <c r="AM21" s="50">
        <f t="shared" si="13"/>
        <v>0</v>
      </c>
      <c r="AN21" s="50">
        <f t="shared" si="14"/>
        <v>1</v>
      </c>
      <c r="AO21" s="49">
        <v>0</v>
      </c>
      <c r="AP21" s="50">
        <f t="shared" si="15"/>
        <v>0</v>
      </c>
      <c r="AQ21" s="50">
        <f t="shared" si="16"/>
        <v>0</v>
      </c>
      <c r="AR21" s="50">
        <f t="shared" si="17"/>
        <v>0</v>
      </c>
      <c r="AS21" s="50">
        <f t="shared" si="18"/>
        <v>0</v>
      </c>
      <c r="AT21" s="50">
        <f t="shared" si="19"/>
        <v>1</v>
      </c>
      <c r="AU21" s="49">
        <v>0</v>
      </c>
      <c r="AV21" s="49">
        <f>AC21</f>
        <v>0</v>
      </c>
      <c r="AW21" s="78"/>
      <c r="AX21" s="79"/>
    </row>
    <row r="22" spans="1:50" ht="111.75" customHeight="1">
      <c r="A22" s="302"/>
      <c r="B22" s="250"/>
      <c r="C22" s="305"/>
      <c r="D22" s="250"/>
      <c r="E22" s="260"/>
      <c r="F22" s="239"/>
      <c r="G22" s="239"/>
      <c r="H22" s="239"/>
      <c r="I22" s="19">
        <v>17</v>
      </c>
      <c r="J22" s="67" t="s">
        <v>273</v>
      </c>
      <c r="K22" s="175">
        <v>2</v>
      </c>
      <c r="L22" s="113" t="s">
        <v>274</v>
      </c>
      <c r="M22" s="158" t="s">
        <v>173</v>
      </c>
      <c r="N22" s="156" t="s">
        <v>275</v>
      </c>
      <c r="O22" s="154" t="s">
        <v>276</v>
      </c>
      <c r="P22" s="405" t="s">
        <v>270</v>
      </c>
      <c r="Q22" s="130">
        <v>44927</v>
      </c>
      <c r="R22" s="130">
        <v>45290</v>
      </c>
      <c r="S22" s="167" t="s">
        <v>180</v>
      </c>
      <c r="T22" s="167">
        <v>0.5</v>
      </c>
      <c r="U22" s="167" t="s">
        <v>180</v>
      </c>
      <c r="V22" s="167">
        <v>0.5</v>
      </c>
      <c r="W22" s="11"/>
      <c r="X22" s="93">
        <f t="shared" si="21"/>
        <v>0</v>
      </c>
      <c r="Y22" s="10">
        <v>0</v>
      </c>
      <c r="Z22" s="10">
        <f t="shared" si="23"/>
        <v>0</v>
      </c>
      <c r="AA22" s="10">
        <f t="shared" si="24"/>
        <v>0</v>
      </c>
      <c r="AB22" s="10">
        <f t="shared" si="4"/>
        <v>1</v>
      </c>
      <c r="AC22" s="49">
        <v>0</v>
      </c>
      <c r="AD22" s="50">
        <f t="shared" si="5"/>
        <v>0</v>
      </c>
      <c r="AE22" s="50">
        <f t="shared" si="6"/>
        <v>0</v>
      </c>
      <c r="AF22" s="50">
        <f t="shared" si="7"/>
        <v>0</v>
      </c>
      <c r="AG22" s="50">
        <f t="shared" si="8"/>
        <v>0</v>
      </c>
      <c r="AH22" s="50">
        <f t="shared" si="9"/>
        <v>1</v>
      </c>
      <c r="AI22" s="49">
        <v>0</v>
      </c>
      <c r="AJ22" s="50">
        <f t="shared" si="10"/>
        <v>0</v>
      </c>
      <c r="AK22" s="50">
        <f t="shared" si="11"/>
        <v>0</v>
      </c>
      <c r="AL22" s="50">
        <f t="shared" si="12"/>
        <v>0</v>
      </c>
      <c r="AM22" s="50">
        <f t="shared" si="13"/>
        <v>0</v>
      </c>
      <c r="AN22" s="50">
        <f t="shared" si="14"/>
        <v>1</v>
      </c>
      <c r="AO22" s="49">
        <v>0</v>
      </c>
      <c r="AP22" s="50">
        <f t="shared" si="15"/>
        <v>0</v>
      </c>
      <c r="AQ22" s="50">
        <f t="shared" si="16"/>
        <v>0</v>
      </c>
      <c r="AR22" s="50">
        <f t="shared" si="17"/>
        <v>0</v>
      </c>
      <c r="AS22" s="50">
        <f t="shared" si="18"/>
        <v>0</v>
      </c>
      <c r="AT22" s="50">
        <f t="shared" si="19"/>
        <v>1</v>
      </c>
      <c r="AU22" s="49">
        <v>0</v>
      </c>
      <c r="AV22" s="49">
        <f>SUM(AI22+AU22)/2</f>
        <v>0</v>
      </c>
      <c r="AW22" s="78"/>
      <c r="AX22" s="79"/>
    </row>
    <row r="23" spans="1:50" ht="108" customHeight="1">
      <c r="A23" s="302"/>
      <c r="B23" s="250"/>
      <c r="C23" s="305"/>
      <c r="D23" s="250"/>
      <c r="E23" s="260"/>
      <c r="F23" s="120" t="s">
        <v>161</v>
      </c>
      <c r="G23" s="120" t="s">
        <v>136</v>
      </c>
      <c r="H23" s="143" t="s">
        <v>140</v>
      </c>
      <c r="I23" s="19">
        <v>18</v>
      </c>
      <c r="J23" s="67" t="s">
        <v>197</v>
      </c>
      <c r="K23" s="177">
        <v>1</v>
      </c>
      <c r="L23" s="113" t="s">
        <v>194</v>
      </c>
      <c r="M23" s="114" t="s">
        <v>173</v>
      </c>
      <c r="N23" s="114" t="s">
        <v>195</v>
      </c>
      <c r="O23" s="32" t="s">
        <v>196</v>
      </c>
      <c r="P23" s="407" t="s">
        <v>179</v>
      </c>
      <c r="Q23" s="131">
        <v>44927</v>
      </c>
      <c r="R23" s="131">
        <v>45290</v>
      </c>
      <c r="S23" s="164">
        <v>0.25</v>
      </c>
      <c r="T23" s="164">
        <v>0.25</v>
      </c>
      <c r="U23" s="164">
        <v>0.25</v>
      </c>
      <c r="V23" s="164">
        <v>0.25</v>
      </c>
      <c r="W23" s="88"/>
      <c r="X23" s="93">
        <f t="shared" si="21"/>
        <v>0</v>
      </c>
      <c r="Y23" s="10">
        <f t="shared" si="22"/>
        <v>0</v>
      </c>
      <c r="Z23" s="10">
        <f t="shared" si="23"/>
        <v>0</v>
      </c>
      <c r="AA23" s="10">
        <f t="shared" si="24"/>
        <v>0</v>
      </c>
      <c r="AB23" s="10">
        <f t="shared" si="4"/>
        <v>1</v>
      </c>
      <c r="AC23" s="49">
        <v>0</v>
      </c>
      <c r="AD23" s="50">
        <f t="shared" si="5"/>
        <v>0</v>
      </c>
      <c r="AE23" s="50">
        <f t="shared" si="6"/>
        <v>0</v>
      </c>
      <c r="AF23" s="50">
        <f t="shared" si="7"/>
        <v>0</v>
      </c>
      <c r="AG23" s="50">
        <f t="shared" si="8"/>
        <v>0</v>
      </c>
      <c r="AH23" s="50">
        <f t="shared" si="9"/>
        <v>1</v>
      </c>
      <c r="AI23" s="49">
        <v>0</v>
      </c>
      <c r="AJ23" s="50">
        <f t="shared" si="10"/>
        <v>0</v>
      </c>
      <c r="AK23" s="50">
        <f t="shared" si="11"/>
        <v>0</v>
      </c>
      <c r="AL23" s="50">
        <f t="shared" si="12"/>
        <v>0</v>
      </c>
      <c r="AM23" s="50">
        <f t="shared" si="13"/>
        <v>0</v>
      </c>
      <c r="AN23" s="50">
        <f t="shared" si="14"/>
        <v>1</v>
      </c>
      <c r="AO23" s="49">
        <v>0</v>
      </c>
      <c r="AP23" s="50">
        <f t="shared" si="15"/>
        <v>0</v>
      </c>
      <c r="AQ23" s="50">
        <f t="shared" si="16"/>
        <v>0</v>
      </c>
      <c r="AR23" s="50">
        <f t="shared" si="17"/>
        <v>0</v>
      </c>
      <c r="AS23" s="50">
        <f t="shared" si="18"/>
        <v>0</v>
      </c>
      <c r="AT23" s="50">
        <f t="shared" si="19"/>
        <v>1</v>
      </c>
      <c r="AU23" s="49">
        <v>0</v>
      </c>
      <c r="AV23" s="49">
        <f t="shared" ref="AV23:AV39" si="26">+(AC23+AI23+AO23+AU23)/4</f>
        <v>0</v>
      </c>
      <c r="AW23" s="78"/>
      <c r="AX23" s="79"/>
    </row>
    <row r="24" spans="1:50" ht="118.5" customHeight="1">
      <c r="A24" s="303"/>
      <c r="B24" s="304"/>
      <c r="C24" s="252"/>
      <c r="D24" s="75" t="s">
        <v>30</v>
      </c>
      <c r="E24" s="70" t="s">
        <v>31</v>
      </c>
      <c r="F24" s="118" t="s">
        <v>162</v>
      </c>
      <c r="G24" s="118" t="s">
        <v>121</v>
      </c>
      <c r="H24" s="141" t="s">
        <v>141</v>
      </c>
      <c r="I24" s="19">
        <v>19</v>
      </c>
      <c r="J24" s="67" t="s">
        <v>199</v>
      </c>
      <c r="K24" s="184">
        <v>1</v>
      </c>
      <c r="L24" s="28" t="s">
        <v>200</v>
      </c>
      <c r="M24" s="114" t="s">
        <v>186</v>
      </c>
      <c r="N24" s="110" t="s">
        <v>177</v>
      </c>
      <c r="O24" s="28" t="s">
        <v>198</v>
      </c>
      <c r="P24" s="404" t="s">
        <v>324</v>
      </c>
      <c r="Q24" s="130">
        <v>44927</v>
      </c>
      <c r="R24" s="131">
        <v>45260</v>
      </c>
      <c r="S24" s="167" t="s">
        <v>180</v>
      </c>
      <c r="T24" s="167">
        <v>0.5</v>
      </c>
      <c r="U24" s="167" t="s">
        <v>180</v>
      </c>
      <c r="V24" s="167">
        <v>0.5</v>
      </c>
      <c r="W24" s="11"/>
      <c r="X24" s="93">
        <f t="shared" si="21"/>
        <v>0</v>
      </c>
      <c r="Y24" s="10">
        <f t="shared" si="22"/>
        <v>0</v>
      </c>
      <c r="Z24" s="10">
        <f t="shared" si="23"/>
        <v>0</v>
      </c>
      <c r="AA24" s="10">
        <f t="shared" si="24"/>
        <v>0</v>
      </c>
      <c r="AB24" s="10">
        <f t="shared" si="4"/>
        <v>1</v>
      </c>
      <c r="AC24" s="49">
        <v>0</v>
      </c>
      <c r="AD24" s="50">
        <f t="shared" si="5"/>
        <v>0</v>
      </c>
      <c r="AE24" s="50">
        <f t="shared" si="6"/>
        <v>0</v>
      </c>
      <c r="AF24" s="50">
        <f t="shared" si="7"/>
        <v>0</v>
      </c>
      <c r="AG24" s="50">
        <f t="shared" si="8"/>
        <v>0</v>
      </c>
      <c r="AH24" s="50">
        <f t="shared" si="9"/>
        <v>1</v>
      </c>
      <c r="AI24" s="49">
        <v>0</v>
      </c>
      <c r="AJ24" s="50">
        <f t="shared" si="10"/>
        <v>0</v>
      </c>
      <c r="AK24" s="50">
        <f t="shared" si="11"/>
        <v>0</v>
      </c>
      <c r="AL24" s="50">
        <f t="shared" si="12"/>
        <v>0</v>
      </c>
      <c r="AM24" s="50">
        <f t="shared" si="13"/>
        <v>0</v>
      </c>
      <c r="AN24" s="50">
        <f t="shared" si="14"/>
        <v>1</v>
      </c>
      <c r="AO24" s="49">
        <v>0</v>
      </c>
      <c r="AP24" s="50">
        <f t="shared" si="15"/>
        <v>0</v>
      </c>
      <c r="AQ24" s="50">
        <f t="shared" si="16"/>
        <v>0</v>
      </c>
      <c r="AR24" s="50">
        <f t="shared" si="17"/>
        <v>0</v>
      </c>
      <c r="AS24" s="50">
        <f t="shared" si="18"/>
        <v>0</v>
      </c>
      <c r="AT24" s="50">
        <f t="shared" si="19"/>
        <v>1</v>
      </c>
      <c r="AU24" s="49">
        <v>0</v>
      </c>
      <c r="AV24" s="49">
        <f>+(AI24+AU24)/2</f>
        <v>0</v>
      </c>
      <c r="AW24" s="78"/>
      <c r="AX24" s="79"/>
    </row>
    <row r="25" spans="1:50" s="18" customFormat="1" ht="47.25" customHeight="1">
      <c r="A25" s="23">
        <v>2</v>
      </c>
      <c r="B25" s="263" t="s">
        <v>32</v>
      </c>
      <c r="C25" s="264"/>
      <c r="D25" s="264"/>
      <c r="E25" s="264"/>
      <c r="F25" s="264"/>
      <c r="G25" s="264"/>
      <c r="H25" s="265"/>
      <c r="I25" s="21"/>
      <c r="J25" s="22"/>
      <c r="K25" s="185"/>
      <c r="L25" s="24"/>
      <c r="M25" s="126"/>
      <c r="N25" s="126"/>
      <c r="O25" s="24"/>
      <c r="P25" s="24"/>
      <c r="Q25" s="126"/>
      <c r="R25" s="132"/>
      <c r="S25" s="163"/>
      <c r="T25" s="163"/>
      <c r="U25" s="163"/>
      <c r="V25" s="163"/>
      <c r="W25" s="103"/>
      <c r="X25" s="81"/>
      <c r="Y25" s="81"/>
      <c r="Z25" s="81"/>
      <c r="AA25" s="81"/>
      <c r="AB25" s="81"/>
      <c r="AC25" s="82"/>
      <c r="AD25" s="83"/>
      <c r="AE25" s="83"/>
      <c r="AF25" s="83"/>
      <c r="AG25" s="83"/>
      <c r="AH25" s="83"/>
      <c r="AI25" s="82"/>
      <c r="AJ25" s="82"/>
      <c r="AK25" s="82"/>
      <c r="AL25" s="82"/>
      <c r="AM25" s="82"/>
      <c r="AN25" s="82"/>
      <c r="AO25" s="82"/>
      <c r="AP25" s="82"/>
      <c r="AQ25" s="82"/>
      <c r="AR25" s="82"/>
      <c r="AS25" s="82"/>
      <c r="AT25" s="82"/>
      <c r="AU25" s="82"/>
      <c r="AV25" s="82"/>
      <c r="AW25" s="84"/>
      <c r="AX25" s="85"/>
    </row>
    <row r="26" spans="1:50" ht="143.25" customHeight="1">
      <c r="A26" s="276"/>
      <c r="B26" s="276">
        <v>2.1</v>
      </c>
      <c r="C26" s="252" t="s">
        <v>33</v>
      </c>
      <c r="D26" s="249" t="s">
        <v>34</v>
      </c>
      <c r="E26" s="249" t="s">
        <v>35</v>
      </c>
      <c r="F26" s="248" t="s">
        <v>163</v>
      </c>
      <c r="G26" s="248" t="s">
        <v>142</v>
      </c>
      <c r="H26" s="240" t="s">
        <v>143</v>
      </c>
      <c r="I26" s="19">
        <v>20</v>
      </c>
      <c r="J26" s="152" t="s">
        <v>277</v>
      </c>
      <c r="K26" s="186">
        <v>4</v>
      </c>
      <c r="L26" s="113" t="s">
        <v>278</v>
      </c>
      <c r="M26" s="159" t="s">
        <v>203</v>
      </c>
      <c r="N26" s="156" t="s">
        <v>195</v>
      </c>
      <c r="O26" s="113" t="s">
        <v>279</v>
      </c>
      <c r="P26" s="405" t="s">
        <v>270</v>
      </c>
      <c r="Q26" s="130">
        <v>44927</v>
      </c>
      <c r="R26" s="130">
        <v>45290</v>
      </c>
      <c r="S26" s="167">
        <v>0.1</v>
      </c>
      <c r="T26" s="167">
        <v>0.4</v>
      </c>
      <c r="U26" s="167">
        <v>0.3</v>
      </c>
      <c r="V26" s="167">
        <v>0.2</v>
      </c>
      <c r="W26" s="11"/>
      <c r="X26" s="93">
        <f t="shared" ref="X26:X30" si="27">IF(AND(AC26&gt;=80%),1,0)</f>
        <v>0</v>
      </c>
      <c r="Y26" s="10">
        <f t="shared" ref="Y26:Y30" si="28">IF(AND(AC26&gt;=70%, AC26&lt;=79.99%),1,0)</f>
        <v>0</v>
      </c>
      <c r="Z26" s="10">
        <f t="shared" ref="Z26:Z30" si="29">IF(AND(AC26&gt;=60%, AC26&lt;=69.99%),1,0)</f>
        <v>0</v>
      </c>
      <c r="AA26" s="10">
        <f t="shared" ref="AA26:AA30" si="30">IF(AND(AC26&gt;=40%, AC26&lt;=59.99%),1,0)</f>
        <v>0</v>
      </c>
      <c r="AB26" s="10">
        <f t="shared" si="4"/>
        <v>1</v>
      </c>
      <c r="AC26" s="49">
        <v>0</v>
      </c>
      <c r="AD26" s="50">
        <f t="shared" ref="AD26:AD51" si="31">IF(AND(AI26&gt;=80%),1,0)</f>
        <v>0</v>
      </c>
      <c r="AE26" s="50">
        <f t="shared" ref="AE26:AE51" si="32">IF(AND(AI26&gt;=70%, AI26&lt;=79.99%),1,0)</f>
        <v>0</v>
      </c>
      <c r="AF26" s="50">
        <f t="shared" ref="AF26:AF51" si="33">IF(AND(AI26&gt;=60%, AI26&lt;=69.99%),1,0)</f>
        <v>0</v>
      </c>
      <c r="AG26" s="50">
        <f t="shared" ref="AG26:AG51" si="34">IF(AND(AI26&gt;=40%, AI26&lt;=59.99%),1,0)</f>
        <v>0</v>
      </c>
      <c r="AH26" s="50">
        <f t="shared" ref="AH26:AH51" si="35">IF(AND(AI26&gt;=0%, AI26&lt;=39.99%),1,0)</f>
        <v>1</v>
      </c>
      <c r="AI26" s="49">
        <v>0</v>
      </c>
      <c r="AJ26" s="50">
        <f t="shared" ref="AJ26:AJ30" si="36">IF(AND(AO26&gt;=80%),1,0)</f>
        <v>0</v>
      </c>
      <c r="AK26" s="50">
        <f t="shared" ref="AK26:AK30" si="37">IF(AND(AO26&gt;=70%, AO26&lt;=79.99%),1,0)</f>
        <v>0</v>
      </c>
      <c r="AL26" s="50">
        <f t="shared" ref="AL26:AL30" si="38">IF(AND(AO26&gt;=60%, AO26&lt;=69.99%),1,0)</f>
        <v>0</v>
      </c>
      <c r="AM26" s="50">
        <f t="shared" ref="AM26:AM30" si="39">IF(AND(AO26&gt;=40%, AO26&lt;=59.99%),1,0)</f>
        <v>0</v>
      </c>
      <c r="AN26" s="50">
        <f t="shared" ref="AN26:AN30" si="40">IF(AND(AO26&gt;=0%, AO26&lt;=39.99%),1,0)</f>
        <v>1</v>
      </c>
      <c r="AO26" s="49">
        <v>0</v>
      </c>
      <c r="AP26" s="50">
        <f t="shared" ref="AP26:AP46" si="41">IF(AND(AU26&gt;=80%),1,0)</f>
        <v>0</v>
      </c>
      <c r="AQ26" s="50">
        <f t="shared" ref="AQ26:AQ46" si="42">IF(AND(AU26&gt;=70%, AU26&lt;=79.99%),1,0)</f>
        <v>0</v>
      </c>
      <c r="AR26" s="50">
        <f t="shared" ref="AR26:AR46" si="43">IF(AND(AU26&gt;=60%, AU26&lt;=69.99%),1,0)</f>
        <v>0</v>
      </c>
      <c r="AS26" s="50">
        <f t="shared" ref="AS26:AS46" si="44">IF(AND(AU26&gt;=40%, AU26&lt;=59.99%),1,0)</f>
        <v>0</v>
      </c>
      <c r="AT26" s="50">
        <f t="shared" ref="AT26:AT46" si="45">IF(AND(AU26&gt;=0%, AU26&lt;=39.99%),1,0)</f>
        <v>1</v>
      </c>
      <c r="AU26" s="49">
        <v>0</v>
      </c>
      <c r="AV26" s="49">
        <f t="shared" si="26"/>
        <v>0</v>
      </c>
      <c r="AW26" s="78"/>
      <c r="AX26" s="11"/>
    </row>
    <row r="27" spans="1:50" ht="80.25" customHeight="1">
      <c r="A27" s="277"/>
      <c r="B27" s="277"/>
      <c r="C27" s="253"/>
      <c r="D27" s="255"/>
      <c r="E27" s="255"/>
      <c r="F27" s="241"/>
      <c r="G27" s="241"/>
      <c r="H27" s="241"/>
      <c r="I27" s="19">
        <v>21</v>
      </c>
      <c r="J27" s="31" t="s">
        <v>280</v>
      </c>
      <c r="K27" s="184">
        <v>1</v>
      </c>
      <c r="L27" s="32" t="s">
        <v>281</v>
      </c>
      <c r="M27" s="114" t="s">
        <v>203</v>
      </c>
      <c r="N27" s="114" t="s">
        <v>177</v>
      </c>
      <c r="O27" s="113" t="s">
        <v>282</v>
      </c>
      <c r="P27" s="406" t="s">
        <v>283</v>
      </c>
      <c r="Q27" s="130">
        <v>44927</v>
      </c>
      <c r="R27" s="131">
        <v>45291</v>
      </c>
      <c r="S27" s="167" t="s">
        <v>284</v>
      </c>
      <c r="T27" s="167">
        <v>0.5</v>
      </c>
      <c r="U27" s="167" t="s">
        <v>284</v>
      </c>
      <c r="V27" s="167">
        <v>0.5</v>
      </c>
      <c r="W27" s="11"/>
      <c r="X27" s="93">
        <f t="shared" si="27"/>
        <v>0</v>
      </c>
      <c r="Y27" s="10">
        <f t="shared" si="28"/>
        <v>0</v>
      </c>
      <c r="Z27" s="10">
        <f t="shared" si="29"/>
        <v>0</v>
      </c>
      <c r="AA27" s="10">
        <f t="shared" si="30"/>
        <v>0</v>
      </c>
      <c r="AB27" s="10">
        <f t="shared" si="4"/>
        <v>1</v>
      </c>
      <c r="AC27" s="49">
        <v>0</v>
      </c>
      <c r="AD27" s="50">
        <f t="shared" ref="AD27:AD30" si="46">IF(AND(AI27&gt;=80%),1,0)</f>
        <v>0</v>
      </c>
      <c r="AE27" s="50">
        <f t="shared" ref="AE27:AE30" si="47">IF(AND(AI27&gt;=70%, AI27&lt;=79.99%),1,0)</f>
        <v>0</v>
      </c>
      <c r="AF27" s="50">
        <f t="shared" ref="AF27:AF30" si="48">IF(AND(AI27&gt;=60%, AI27&lt;=69.99%),1,0)</f>
        <v>0</v>
      </c>
      <c r="AG27" s="50">
        <f t="shared" ref="AG27:AG30" si="49">IF(AND(AI27&gt;=40%, AI27&lt;=59.99%),1,0)</f>
        <v>0</v>
      </c>
      <c r="AH27" s="50">
        <f t="shared" ref="AH27:AH30" si="50">IF(AND(AI27&gt;=0%, AI27&lt;=39.99%),1,0)</f>
        <v>1</v>
      </c>
      <c r="AI27" s="49">
        <v>0</v>
      </c>
      <c r="AJ27" s="50">
        <f t="shared" si="36"/>
        <v>0</v>
      </c>
      <c r="AK27" s="50">
        <f t="shared" si="37"/>
        <v>0</v>
      </c>
      <c r="AL27" s="50">
        <f t="shared" si="38"/>
        <v>0</v>
      </c>
      <c r="AM27" s="50">
        <f t="shared" si="39"/>
        <v>0</v>
      </c>
      <c r="AN27" s="50">
        <f t="shared" si="40"/>
        <v>1</v>
      </c>
      <c r="AO27" s="49">
        <v>0</v>
      </c>
      <c r="AP27" s="50">
        <f t="shared" ref="AP27:AP30" si="51">IF(AND(AU27&gt;=80%),1,0)</f>
        <v>0</v>
      </c>
      <c r="AQ27" s="50">
        <f t="shared" ref="AQ27:AQ30" si="52">IF(AND(AU27&gt;=70%, AU27&lt;=79.99%),1,0)</f>
        <v>0</v>
      </c>
      <c r="AR27" s="50">
        <f t="shared" ref="AR27:AR30" si="53">IF(AND(AU27&gt;=60%, AU27&lt;=69.99%),1,0)</f>
        <v>0</v>
      </c>
      <c r="AS27" s="50">
        <f t="shared" ref="AS27:AS30" si="54">IF(AND(AU27&gt;=40%, AU27&lt;=59.99%),1,0)</f>
        <v>0</v>
      </c>
      <c r="AT27" s="50">
        <f t="shared" ref="AT27:AT30" si="55">IF(AND(AU27&gt;=0%, AU27&lt;=39.99%),1,0)</f>
        <v>1</v>
      </c>
      <c r="AU27" s="49">
        <v>0</v>
      </c>
      <c r="AV27" s="49">
        <f>SUM(AI27+AU27)/2</f>
        <v>0</v>
      </c>
      <c r="AW27" s="78"/>
      <c r="AX27" s="11"/>
    </row>
    <row r="28" spans="1:50" ht="143.25" customHeight="1">
      <c r="A28" s="277"/>
      <c r="B28" s="277"/>
      <c r="C28" s="253"/>
      <c r="D28" s="255"/>
      <c r="E28" s="255"/>
      <c r="F28" s="241"/>
      <c r="G28" s="241"/>
      <c r="H28" s="241"/>
      <c r="I28" s="19">
        <v>22</v>
      </c>
      <c r="J28" s="31" t="s">
        <v>285</v>
      </c>
      <c r="K28" s="184">
        <v>1</v>
      </c>
      <c r="L28" s="32" t="s">
        <v>286</v>
      </c>
      <c r="M28" s="114" t="s">
        <v>203</v>
      </c>
      <c r="N28" s="114" t="s">
        <v>195</v>
      </c>
      <c r="O28" s="113" t="s">
        <v>287</v>
      </c>
      <c r="P28" s="406" t="s">
        <v>283</v>
      </c>
      <c r="Q28" s="130">
        <v>44927</v>
      </c>
      <c r="R28" s="131">
        <v>45291</v>
      </c>
      <c r="S28" s="167">
        <v>0.25</v>
      </c>
      <c r="T28" s="167">
        <v>0.25</v>
      </c>
      <c r="U28" s="167">
        <v>0.25</v>
      </c>
      <c r="V28" s="167">
        <v>0.25</v>
      </c>
      <c r="W28" s="11"/>
      <c r="X28" s="93">
        <f t="shared" si="27"/>
        <v>0</v>
      </c>
      <c r="Y28" s="10">
        <f t="shared" si="28"/>
        <v>0</v>
      </c>
      <c r="Z28" s="10">
        <f t="shared" si="29"/>
        <v>0</v>
      </c>
      <c r="AA28" s="10">
        <f t="shared" si="30"/>
        <v>0</v>
      </c>
      <c r="AB28" s="10">
        <f t="shared" si="4"/>
        <v>1</v>
      </c>
      <c r="AC28" s="49">
        <v>0</v>
      </c>
      <c r="AD28" s="50">
        <f t="shared" si="46"/>
        <v>0</v>
      </c>
      <c r="AE28" s="50">
        <f t="shared" si="47"/>
        <v>0</v>
      </c>
      <c r="AF28" s="50">
        <f t="shared" si="48"/>
        <v>0</v>
      </c>
      <c r="AG28" s="50">
        <f t="shared" si="49"/>
        <v>0</v>
      </c>
      <c r="AH28" s="50">
        <f t="shared" si="50"/>
        <v>1</v>
      </c>
      <c r="AI28" s="49">
        <v>0</v>
      </c>
      <c r="AJ28" s="50">
        <f t="shared" si="36"/>
        <v>0</v>
      </c>
      <c r="AK28" s="50">
        <f t="shared" si="37"/>
        <v>0</v>
      </c>
      <c r="AL28" s="50">
        <f t="shared" si="38"/>
        <v>0</v>
      </c>
      <c r="AM28" s="50">
        <f t="shared" si="39"/>
        <v>0</v>
      </c>
      <c r="AN28" s="50">
        <f t="shared" si="40"/>
        <v>1</v>
      </c>
      <c r="AO28" s="49">
        <v>0</v>
      </c>
      <c r="AP28" s="50">
        <f t="shared" si="51"/>
        <v>0</v>
      </c>
      <c r="AQ28" s="50">
        <f t="shared" si="52"/>
        <v>0</v>
      </c>
      <c r="AR28" s="50">
        <f t="shared" si="53"/>
        <v>0</v>
      </c>
      <c r="AS28" s="50">
        <f t="shared" si="54"/>
        <v>0</v>
      </c>
      <c r="AT28" s="50">
        <f t="shared" si="55"/>
        <v>1</v>
      </c>
      <c r="AU28" s="49">
        <v>0</v>
      </c>
      <c r="AV28" s="49">
        <f t="shared" si="26"/>
        <v>0</v>
      </c>
      <c r="AW28" s="78"/>
      <c r="AX28" s="11"/>
    </row>
    <row r="29" spans="1:50" ht="78.75" customHeight="1">
      <c r="A29" s="277"/>
      <c r="B29" s="277"/>
      <c r="C29" s="253"/>
      <c r="D29" s="251"/>
      <c r="E29" s="251"/>
      <c r="F29" s="239"/>
      <c r="G29" s="239"/>
      <c r="H29" s="239"/>
      <c r="I29" s="19">
        <v>23</v>
      </c>
      <c r="J29" s="33" t="s">
        <v>288</v>
      </c>
      <c r="K29" s="187">
        <v>1</v>
      </c>
      <c r="L29" s="32" t="s">
        <v>289</v>
      </c>
      <c r="M29" s="114" t="s">
        <v>203</v>
      </c>
      <c r="N29" s="114" t="s">
        <v>177</v>
      </c>
      <c r="O29" s="113" t="s">
        <v>290</v>
      </c>
      <c r="P29" s="406" t="s">
        <v>291</v>
      </c>
      <c r="Q29" s="130">
        <v>44927</v>
      </c>
      <c r="R29" s="131">
        <v>45199</v>
      </c>
      <c r="S29" s="167">
        <v>0.5</v>
      </c>
      <c r="T29" s="167" t="s">
        <v>284</v>
      </c>
      <c r="U29" s="167">
        <v>0.5</v>
      </c>
      <c r="V29" s="167" t="s">
        <v>284</v>
      </c>
      <c r="W29" s="11"/>
      <c r="X29" s="93">
        <f t="shared" si="27"/>
        <v>0</v>
      </c>
      <c r="Y29" s="10">
        <f t="shared" si="28"/>
        <v>0</v>
      </c>
      <c r="Z29" s="10">
        <f t="shared" si="29"/>
        <v>0</v>
      </c>
      <c r="AA29" s="10">
        <f t="shared" si="30"/>
        <v>0</v>
      </c>
      <c r="AB29" s="10">
        <f t="shared" si="4"/>
        <v>1</v>
      </c>
      <c r="AC29" s="49">
        <v>0</v>
      </c>
      <c r="AD29" s="50">
        <f t="shared" si="46"/>
        <v>0</v>
      </c>
      <c r="AE29" s="50">
        <f t="shared" si="47"/>
        <v>0</v>
      </c>
      <c r="AF29" s="50">
        <f t="shared" si="48"/>
        <v>0</v>
      </c>
      <c r="AG29" s="50">
        <f t="shared" si="49"/>
        <v>0</v>
      </c>
      <c r="AH29" s="50">
        <f t="shared" si="50"/>
        <v>1</v>
      </c>
      <c r="AI29" s="49">
        <v>0</v>
      </c>
      <c r="AJ29" s="50">
        <f t="shared" si="36"/>
        <v>0</v>
      </c>
      <c r="AK29" s="50">
        <f t="shared" si="37"/>
        <v>0</v>
      </c>
      <c r="AL29" s="50">
        <f t="shared" si="38"/>
        <v>0</v>
      </c>
      <c r="AM29" s="50">
        <f t="shared" si="39"/>
        <v>0</v>
      </c>
      <c r="AN29" s="50">
        <f t="shared" si="40"/>
        <v>1</v>
      </c>
      <c r="AO29" s="49">
        <v>0</v>
      </c>
      <c r="AP29" s="50">
        <f t="shared" si="51"/>
        <v>0</v>
      </c>
      <c r="AQ29" s="50">
        <f t="shared" si="52"/>
        <v>0</v>
      </c>
      <c r="AR29" s="50">
        <f t="shared" si="53"/>
        <v>0</v>
      </c>
      <c r="AS29" s="50">
        <f t="shared" si="54"/>
        <v>0</v>
      </c>
      <c r="AT29" s="50">
        <f t="shared" si="55"/>
        <v>1</v>
      </c>
      <c r="AU29" s="49">
        <v>0</v>
      </c>
      <c r="AV29" s="49">
        <f>+(AC29+AO29)/2</f>
        <v>0</v>
      </c>
      <c r="AW29" s="78"/>
      <c r="AX29" s="11"/>
    </row>
    <row r="30" spans="1:50" ht="127.5" customHeight="1">
      <c r="A30" s="278"/>
      <c r="B30" s="278"/>
      <c r="C30" s="279"/>
      <c r="D30" s="69" t="s">
        <v>36</v>
      </c>
      <c r="E30" s="70" t="s">
        <v>37</v>
      </c>
      <c r="F30" s="118" t="s">
        <v>160</v>
      </c>
      <c r="G30" s="118" t="s">
        <v>334</v>
      </c>
      <c r="H30" s="143" t="s">
        <v>144</v>
      </c>
      <c r="I30" s="19">
        <v>24</v>
      </c>
      <c r="J30" s="28" t="s">
        <v>330</v>
      </c>
      <c r="K30" s="182">
        <v>1</v>
      </c>
      <c r="L30" s="32" t="s">
        <v>331</v>
      </c>
      <c r="M30" s="110" t="s">
        <v>173</v>
      </c>
      <c r="N30" s="114" t="s">
        <v>177</v>
      </c>
      <c r="O30" s="113" t="s">
        <v>332</v>
      </c>
      <c r="P30" s="406" t="s">
        <v>333</v>
      </c>
      <c r="Q30" s="130">
        <v>44927</v>
      </c>
      <c r="R30" s="130">
        <v>45291</v>
      </c>
      <c r="S30" s="166" t="s">
        <v>180</v>
      </c>
      <c r="T30" s="166">
        <v>0.5</v>
      </c>
      <c r="U30" s="166" t="s">
        <v>180</v>
      </c>
      <c r="V30" s="166">
        <v>0.5</v>
      </c>
      <c r="W30" s="88"/>
      <c r="X30" s="93">
        <f t="shared" si="27"/>
        <v>0</v>
      </c>
      <c r="Y30" s="10">
        <f t="shared" si="28"/>
        <v>0</v>
      </c>
      <c r="Z30" s="10">
        <f t="shared" si="29"/>
        <v>0</v>
      </c>
      <c r="AA30" s="10">
        <f t="shared" si="30"/>
        <v>0</v>
      </c>
      <c r="AB30" s="10">
        <f t="shared" si="4"/>
        <v>1</v>
      </c>
      <c r="AC30" s="49">
        <v>0</v>
      </c>
      <c r="AD30" s="50">
        <f t="shared" si="46"/>
        <v>0</v>
      </c>
      <c r="AE30" s="50">
        <f t="shared" si="47"/>
        <v>0</v>
      </c>
      <c r="AF30" s="50">
        <f t="shared" si="48"/>
        <v>0</v>
      </c>
      <c r="AG30" s="50">
        <f t="shared" si="49"/>
        <v>0</v>
      </c>
      <c r="AH30" s="50">
        <f t="shared" si="50"/>
        <v>1</v>
      </c>
      <c r="AI30" s="49">
        <v>0</v>
      </c>
      <c r="AJ30" s="50">
        <f t="shared" si="36"/>
        <v>0</v>
      </c>
      <c r="AK30" s="50">
        <f t="shared" si="37"/>
        <v>0</v>
      </c>
      <c r="AL30" s="50">
        <f t="shared" si="38"/>
        <v>0</v>
      </c>
      <c r="AM30" s="50">
        <f t="shared" si="39"/>
        <v>0</v>
      </c>
      <c r="AN30" s="50">
        <f t="shared" si="40"/>
        <v>1</v>
      </c>
      <c r="AO30" s="49">
        <v>0</v>
      </c>
      <c r="AP30" s="50">
        <f t="shared" si="51"/>
        <v>0</v>
      </c>
      <c r="AQ30" s="50">
        <f t="shared" si="52"/>
        <v>0</v>
      </c>
      <c r="AR30" s="50">
        <f t="shared" si="53"/>
        <v>0</v>
      </c>
      <c r="AS30" s="50">
        <f t="shared" si="54"/>
        <v>0</v>
      </c>
      <c r="AT30" s="50">
        <f t="shared" si="55"/>
        <v>1</v>
      </c>
      <c r="AU30" s="49">
        <v>0</v>
      </c>
      <c r="AV30" s="49">
        <f>+(AI30+AU30)/2</f>
        <v>0</v>
      </c>
      <c r="AW30" s="78"/>
      <c r="AX30" s="78"/>
    </row>
    <row r="31" spans="1:50" s="18" customFormat="1" ht="57" customHeight="1">
      <c r="A31" s="23">
        <v>3</v>
      </c>
      <c r="B31" s="263" t="s">
        <v>38</v>
      </c>
      <c r="C31" s="264"/>
      <c r="D31" s="264"/>
      <c r="E31" s="264"/>
      <c r="F31" s="264"/>
      <c r="G31" s="264"/>
      <c r="H31" s="265"/>
      <c r="I31" s="25"/>
      <c r="J31" s="26"/>
      <c r="K31" s="188"/>
      <c r="L31" s="26"/>
      <c r="M31" s="127"/>
      <c r="N31" s="127"/>
      <c r="O31" s="26"/>
      <c r="P31" s="34"/>
      <c r="Q31" s="128"/>
      <c r="R31" s="133"/>
      <c r="S31" s="168"/>
      <c r="T31" s="168"/>
      <c r="U31" s="168"/>
      <c r="V31" s="168"/>
      <c r="W31" s="103"/>
      <c r="X31" s="81"/>
      <c r="Y31" s="81"/>
      <c r="Z31" s="81"/>
      <c r="AA31" s="81"/>
      <c r="AB31" s="81"/>
      <c r="AC31" s="82"/>
      <c r="AD31" s="83"/>
      <c r="AE31" s="83"/>
      <c r="AF31" s="83"/>
      <c r="AG31" s="83"/>
      <c r="AH31" s="83"/>
      <c r="AI31" s="82"/>
      <c r="AJ31" s="82"/>
      <c r="AK31" s="82"/>
      <c r="AL31" s="82"/>
      <c r="AM31" s="82"/>
      <c r="AN31" s="82"/>
      <c r="AO31" s="82"/>
      <c r="AP31" s="82"/>
      <c r="AQ31" s="82"/>
      <c r="AR31" s="82"/>
      <c r="AS31" s="82"/>
      <c r="AT31" s="82"/>
      <c r="AU31" s="82"/>
      <c r="AV31" s="82"/>
      <c r="AW31" s="84"/>
      <c r="AX31" s="85"/>
    </row>
    <row r="32" spans="1:50" ht="160.5" customHeight="1">
      <c r="A32" s="344"/>
      <c r="B32" s="276">
        <v>3.1</v>
      </c>
      <c r="C32" s="305" t="s">
        <v>39</v>
      </c>
      <c r="D32" s="20" t="s">
        <v>40</v>
      </c>
      <c r="E32" s="74" t="s">
        <v>41</v>
      </c>
      <c r="F32" s="267" t="s">
        <v>156</v>
      </c>
      <c r="G32" s="267" t="s">
        <v>156</v>
      </c>
      <c r="H32" s="337" t="s">
        <v>145</v>
      </c>
      <c r="I32" s="19">
        <v>25</v>
      </c>
      <c r="J32" s="33" t="s">
        <v>356</v>
      </c>
      <c r="K32" s="189">
        <v>1</v>
      </c>
      <c r="L32" s="55" t="s">
        <v>357</v>
      </c>
      <c r="M32" s="30" t="s">
        <v>335</v>
      </c>
      <c r="N32" s="30" t="s">
        <v>336</v>
      </c>
      <c r="O32" s="28" t="s">
        <v>373</v>
      </c>
      <c r="P32" s="404" t="s">
        <v>369</v>
      </c>
      <c r="Q32" s="134">
        <v>44929</v>
      </c>
      <c r="R32" s="134">
        <v>45260</v>
      </c>
      <c r="S32" s="166" t="s">
        <v>180</v>
      </c>
      <c r="T32" s="166">
        <v>0.5</v>
      </c>
      <c r="U32" s="166">
        <v>0.5</v>
      </c>
      <c r="V32" s="166" t="s">
        <v>180</v>
      </c>
      <c r="W32" s="11"/>
      <c r="X32" s="93">
        <f t="shared" ref="X32:X38" si="56">IF(AND(AC32&gt;=80%),1,0)</f>
        <v>0</v>
      </c>
      <c r="Y32" s="10">
        <f t="shared" ref="Y32:Y38" si="57">IF(AND(AC32&gt;=70%, AC32&lt;=79.99%),1,0)</f>
        <v>0</v>
      </c>
      <c r="Z32" s="10">
        <f t="shared" ref="Z32:Z38" si="58">IF(AND(AC32&gt;=60%, AC32&lt;=69.99%),1,0)</f>
        <v>0</v>
      </c>
      <c r="AA32" s="10">
        <f t="shared" ref="AA32:AA38" si="59">IF(AND(AC32&gt;=40%, AC32&lt;=59.99%),1,0)</f>
        <v>0</v>
      </c>
      <c r="AB32" s="10">
        <f t="shared" si="4"/>
        <v>1</v>
      </c>
      <c r="AC32" s="49">
        <v>0</v>
      </c>
      <c r="AD32" s="50">
        <f t="shared" si="31"/>
        <v>0</v>
      </c>
      <c r="AE32" s="50">
        <f t="shared" si="32"/>
        <v>0</v>
      </c>
      <c r="AF32" s="50">
        <f t="shared" si="33"/>
        <v>0</v>
      </c>
      <c r="AG32" s="50">
        <f t="shared" si="34"/>
        <v>0</v>
      </c>
      <c r="AH32" s="50">
        <f t="shared" si="35"/>
        <v>1</v>
      </c>
      <c r="AI32" s="49">
        <v>0</v>
      </c>
      <c r="AJ32" s="50">
        <f t="shared" ref="AJ32:AJ38" si="60">IF(AND(AO32&gt;=80%),1,0)</f>
        <v>0</v>
      </c>
      <c r="AK32" s="50">
        <f t="shared" ref="AK32:AK38" si="61">IF(AND(AO32&gt;=70%, AO32&lt;=79.99%),1,0)</f>
        <v>0</v>
      </c>
      <c r="AL32" s="50">
        <f t="shared" ref="AL32:AL38" si="62">IF(AND(AO32&gt;=60%, AO32&lt;=69.99%),1,0)</f>
        <v>0</v>
      </c>
      <c r="AM32" s="50">
        <f t="shared" ref="AM32:AM38" si="63">IF(AND(AO32&gt;=40%, AO32&lt;=59.99%),1,0)</f>
        <v>0</v>
      </c>
      <c r="AN32" s="50">
        <f t="shared" ref="AN32:AN38" si="64">IF(AND(AO32&gt;=0%, AO32&lt;=39.99%),1,0)</f>
        <v>1</v>
      </c>
      <c r="AO32" s="49">
        <v>0</v>
      </c>
      <c r="AP32" s="50">
        <f t="shared" si="41"/>
        <v>0</v>
      </c>
      <c r="AQ32" s="50">
        <f t="shared" si="42"/>
        <v>0</v>
      </c>
      <c r="AR32" s="50">
        <f t="shared" si="43"/>
        <v>0</v>
      </c>
      <c r="AS32" s="50">
        <f t="shared" si="44"/>
        <v>0</v>
      </c>
      <c r="AT32" s="50">
        <f t="shared" si="45"/>
        <v>1</v>
      </c>
      <c r="AU32" s="49">
        <v>0</v>
      </c>
      <c r="AV32" s="49">
        <f>+(AI32+AO32)/2</f>
        <v>0</v>
      </c>
      <c r="AW32" s="78"/>
      <c r="AX32" s="79"/>
    </row>
    <row r="33" spans="1:50" ht="127.5" customHeight="1">
      <c r="A33" s="345"/>
      <c r="B33" s="277"/>
      <c r="C33" s="348"/>
      <c r="D33" s="249" t="s">
        <v>42</v>
      </c>
      <c r="E33" s="252" t="s">
        <v>43</v>
      </c>
      <c r="F33" s="268"/>
      <c r="G33" s="268"/>
      <c r="H33" s="337"/>
      <c r="I33" s="242">
        <v>26</v>
      </c>
      <c r="J33" s="246" t="s">
        <v>337</v>
      </c>
      <c r="K33" s="190">
        <v>1</v>
      </c>
      <c r="L33" s="113" t="s">
        <v>374</v>
      </c>
      <c r="M33" s="257" t="s">
        <v>335</v>
      </c>
      <c r="N33" s="30" t="s">
        <v>235</v>
      </c>
      <c r="O33" s="153" t="s">
        <v>376</v>
      </c>
      <c r="P33" s="408" t="s">
        <v>338</v>
      </c>
      <c r="Q33" s="343">
        <v>44927</v>
      </c>
      <c r="R33" s="343">
        <v>44956</v>
      </c>
      <c r="S33" s="169">
        <v>1</v>
      </c>
      <c r="T33" s="169" t="s">
        <v>180</v>
      </c>
      <c r="U33" s="166" t="s">
        <v>180</v>
      </c>
      <c r="V33" s="166" t="s">
        <v>180</v>
      </c>
      <c r="W33" s="88"/>
      <c r="X33" s="93">
        <f t="shared" si="56"/>
        <v>0</v>
      </c>
      <c r="Y33" s="10">
        <f t="shared" si="57"/>
        <v>0</v>
      </c>
      <c r="Z33" s="10">
        <f t="shared" si="58"/>
        <v>0</v>
      </c>
      <c r="AA33" s="10">
        <f t="shared" si="59"/>
        <v>0</v>
      </c>
      <c r="AB33" s="10">
        <f t="shared" si="4"/>
        <v>1</v>
      </c>
      <c r="AC33" s="49">
        <v>0</v>
      </c>
      <c r="AD33" s="50">
        <f t="shared" ref="AD33:AD38" si="65">IF(AND(AI33&gt;=80%),1,0)</f>
        <v>0</v>
      </c>
      <c r="AE33" s="50">
        <f t="shared" ref="AE33:AE38" si="66">IF(AND(AI33&gt;=70%, AI33&lt;=79.99%),1,0)</f>
        <v>0</v>
      </c>
      <c r="AF33" s="50">
        <f t="shared" ref="AF33:AF38" si="67">IF(AND(AI33&gt;=60%, AI33&lt;=69.99%),1,0)</f>
        <v>0</v>
      </c>
      <c r="AG33" s="50">
        <f t="shared" ref="AG33:AG38" si="68">IF(AND(AI33&gt;=40%, AI33&lt;=59.99%),1,0)</f>
        <v>0</v>
      </c>
      <c r="AH33" s="50">
        <f t="shared" ref="AH33:AH38" si="69">IF(AND(AI33&gt;=0%, AI33&lt;=39.99%),1,0)</f>
        <v>1</v>
      </c>
      <c r="AI33" s="49">
        <v>0</v>
      </c>
      <c r="AJ33" s="50">
        <f t="shared" si="60"/>
        <v>0</v>
      </c>
      <c r="AK33" s="50">
        <f t="shared" si="61"/>
        <v>0</v>
      </c>
      <c r="AL33" s="50">
        <f t="shared" si="62"/>
        <v>0</v>
      </c>
      <c r="AM33" s="50">
        <f t="shared" si="63"/>
        <v>0</v>
      </c>
      <c r="AN33" s="50">
        <f t="shared" si="64"/>
        <v>1</v>
      </c>
      <c r="AO33" s="49">
        <v>0</v>
      </c>
      <c r="AP33" s="50">
        <f t="shared" ref="AP33:AP38" si="70">IF(AND(AU33&gt;=80%),1,0)</f>
        <v>0</v>
      </c>
      <c r="AQ33" s="50">
        <f t="shared" ref="AQ33:AQ38" si="71">IF(AND(AU33&gt;=70%, AU33&lt;=79.99%),1,0)</f>
        <v>0</v>
      </c>
      <c r="AR33" s="50">
        <f t="shared" ref="AR33:AR38" si="72">IF(AND(AU33&gt;=60%, AU33&lt;=69.99%),1,0)</f>
        <v>0</v>
      </c>
      <c r="AS33" s="50">
        <f t="shared" ref="AS33:AS38" si="73">IF(AND(AU33&gt;=40%, AU33&lt;=59.99%),1,0)</f>
        <v>0</v>
      </c>
      <c r="AT33" s="50">
        <f t="shared" ref="AT33:AT38" si="74">IF(AND(AU33&gt;=0%, AU33&lt;=39.99%),1,0)</f>
        <v>1</v>
      </c>
      <c r="AU33" s="49">
        <v>0</v>
      </c>
      <c r="AV33" s="49">
        <f>AC33</f>
        <v>0</v>
      </c>
      <c r="AW33" s="79"/>
      <c r="AX33" s="79"/>
    </row>
    <row r="34" spans="1:50" ht="81" customHeight="1">
      <c r="A34" s="345"/>
      <c r="B34" s="277"/>
      <c r="C34" s="348"/>
      <c r="D34" s="250"/>
      <c r="E34" s="253"/>
      <c r="F34" s="268"/>
      <c r="G34" s="268"/>
      <c r="H34" s="337"/>
      <c r="I34" s="244"/>
      <c r="J34" s="256"/>
      <c r="K34" s="190">
        <v>1</v>
      </c>
      <c r="L34" s="234" t="s">
        <v>375</v>
      </c>
      <c r="M34" s="258"/>
      <c r="N34" s="30" t="s">
        <v>378</v>
      </c>
      <c r="O34" s="153" t="s">
        <v>377</v>
      </c>
      <c r="P34" s="409"/>
      <c r="Q34" s="251"/>
      <c r="R34" s="251"/>
      <c r="S34" s="169">
        <v>0.25</v>
      </c>
      <c r="T34" s="169">
        <v>0.25</v>
      </c>
      <c r="U34" s="166">
        <v>0.25</v>
      </c>
      <c r="V34" s="166">
        <v>0.25</v>
      </c>
      <c r="W34" s="88"/>
      <c r="X34" s="93">
        <f t="shared" ref="X34" si="75">IF(AND(AC34&gt;=80%),1,0)</f>
        <v>0</v>
      </c>
      <c r="Y34" s="10">
        <f t="shared" ref="Y34" si="76">IF(AND(AC34&gt;=70%, AC34&lt;=79.99%),1,0)</f>
        <v>0</v>
      </c>
      <c r="Z34" s="10">
        <f t="shared" ref="Z34" si="77">IF(AND(AC34&gt;=60%, AC34&lt;=69.99%),1,0)</f>
        <v>0</v>
      </c>
      <c r="AA34" s="10">
        <f t="shared" ref="AA34" si="78">IF(AND(AC34&gt;=40%, AC34&lt;=59.99%),1,0)</f>
        <v>0</v>
      </c>
      <c r="AB34" s="10">
        <f t="shared" ref="AB34" si="79">IF(AND(AC34&gt;=0%, AC34&lt;=39.99%),1,0)</f>
        <v>1</v>
      </c>
      <c r="AC34" s="49">
        <v>0</v>
      </c>
      <c r="AD34" s="50">
        <f t="shared" ref="AD34" si="80">IF(AND(AI34&gt;=80%),1,0)</f>
        <v>0</v>
      </c>
      <c r="AE34" s="50">
        <f t="shared" ref="AE34" si="81">IF(AND(AI34&gt;=70%, AI34&lt;=79.99%),1,0)</f>
        <v>0</v>
      </c>
      <c r="AF34" s="50">
        <f t="shared" ref="AF34" si="82">IF(AND(AI34&gt;=60%, AI34&lt;=69.99%),1,0)</f>
        <v>0</v>
      </c>
      <c r="AG34" s="50">
        <f t="shared" ref="AG34" si="83">IF(AND(AI34&gt;=40%, AI34&lt;=59.99%),1,0)</f>
        <v>0</v>
      </c>
      <c r="AH34" s="50">
        <f t="shared" ref="AH34" si="84">IF(AND(AI34&gt;=0%, AI34&lt;=39.99%),1,0)</f>
        <v>1</v>
      </c>
      <c r="AI34" s="49">
        <v>0</v>
      </c>
      <c r="AJ34" s="50">
        <f t="shared" ref="AJ34" si="85">IF(AND(AO34&gt;=80%),1,0)</f>
        <v>0</v>
      </c>
      <c r="AK34" s="50">
        <f t="shared" ref="AK34" si="86">IF(AND(AO34&gt;=70%, AO34&lt;=79.99%),1,0)</f>
        <v>0</v>
      </c>
      <c r="AL34" s="50">
        <f t="shared" ref="AL34" si="87">IF(AND(AO34&gt;=60%, AO34&lt;=69.99%),1,0)</f>
        <v>0</v>
      </c>
      <c r="AM34" s="50">
        <f t="shared" ref="AM34" si="88">IF(AND(AO34&gt;=40%, AO34&lt;=59.99%),1,0)</f>
        <v>0</v>
      </c>
      <c r="AN34" s="50">
        <f t="shared" ref="AN34" si="89">IF(AND(AO34&gt;=0%, AO34&lt;=39.99%),1,0)</f>
        <v>1</v>
      </c>
      <c r="AO34" s="49">
        <v>0</v>
      </c>
      <c r="AP34" s="50">
        <f t="shared" ref="AP34" si="90">IF(AND(AU34&gt;=80%),1,0)</f>
        <v>0</v>
      </c>
      <c r="AQ34" s="50">
        <f t="shared" ref="AQ34" si="91">IF(AND(AU34&gt;=70%, AU34&lt;=79.99%),1,0)</f>
        <v>0</v>
      </c>
      <c r="AR34" s="50">
        <f t="shared" ref="AR34" si="92">IF(AND(AU34&gt;=60%, AU34&lt;=69.99%),1,0)</f>
        <v>0</v>
      </c>
      <c r="AS34" s="50">
        <f t="shared" ref="AS34" si="93">IF(AND(AU34&gt;=40%, AU34&lt;=59.99%),1,0)</f>
        <v>0</v>
      </c>
      <c r="AT34" s="50">
        <f t="shared" ref="AT34" si="94">IF(AND(AU34&gt;=0%, AU34&lt;=39.99%),1,0)</f>
        <v>1</v>
      </c>
      <c r="AU34" s="49">
        <v>0</v>
      </c>
      <c r="AV34" s="49">
        <f t="shared" si="26"/>
        <v>0</v>
      </c>
      <c r="AW34" s="79"/>
      <c r="AX34" s="79"/>
    </row>
    <row r="35" spans="1:50" ht="101.25" customHeight="1">
      <c r="A35" s="345"/>
      <c r="B35" s="277"/>
      <c r="C35" s="348"/>
      <c r="D35" s="250"/>
      <c r="E35" s="253"/>
      <c r="F35" s="268"/>
      <c r="G35" s="268"/>
      <c r="H35" s="337"/>
      <c r="I35" s="243"/>
      <c r="J35" s="247"/>
      <c r="K35" s="191" t="s">
        <v>300</v>
      </c>
      <c r="L35" s="139" t="s">
        <v>339</v>
      </c>
      <c r="M35" s="259"/>
      <c r="N35" s="30" t="s">
        <v>275</v>
      </c>
      <c r="O35" s="28" t="s">
        <v>340</v>
      </c>
      <c r="P35" s="410"/>
      <c r="Q35" s="134">
        <v>44927</v>
      </c>
      <c r="R35" s="134">
        <v>45291</v>
      </c>
      <c r="S35" s="169" t="s">
        <v>180</v>
      </c>
      <c r="T35" s="169">
        <v>0.5</v>
      </c>
      <c r="U35" s="166" t="s">
        <v>180</v>
      </c>
      <c r="V35" s="166">
        <v>0.5</v>
      </c>
      <c r="W35" s="88"/>
      <c r="X35" s="93">
        <f t="shared" si="56"/>
        <v>0</v>
      </c>
      <c r="Y35" s="10">
        <f t="shared" si="57"/>
        <v>0</v>
      </c>
      <c r="Z35" s="10">
        <f t="shared" si="58"/>
        <v>0</v>
      </c>
      <c r="AA35" s="10">
        <f t="shared" si="59"/>
        <v>0</v>
      </c>
      <c r="AB35" s="10">
        <f t="shared" si="4"/>
        <v>1</v>
      </c>
      <c r="AC35" s="49">
        <v>0</v>
      </c>
      <c r="AD35" s="50">
        <f t="shared" si="65"/>
        <v>0</v>
      </c>
      <c r="AE35" s="50">
        <f t="shared" si="66"/>
        <v>0</v>
      </c>
      <c r="AF35" s="50">
        <f t="shared" si="67"/>
        <v>0</v>
      </c>
      <c r="AG35" s="50">
        <f t="shared" si="68"/>
        <v>0</v>
      </c>
      <c r="AH35" s="50">
        <f t="shared" si="69"/>
        <v>1</v>
      </c>
      <c r="AI35" s="49">
        <v>0</v>
      </c>
      <c r="AJ35" s="50">
        <f t="shared" si="60"/>
        <v>0</v>
      </c>
      <c r="AK35" s="50">
        <f t="shared" si="61"/>
        <v>0</v>
      </c>
      <c r="AL35" s="50">
        <f t="shared" si="62"/>
        <v>0</v>
      </c>
      <c r="AM35" s="50">
        <f t="shared" si="63"/>
        <v>0</v>
      </c>
      <c r="AN35" s="50">
        <f t="shared" si="64"/>
        <v>1</v>
      </c>
      <c r="AO35" s="49">
        <v>0</v>
      </c>
      <c r="AP35" s="50">
        <f t="shared" si="70"/>
        <v>0</v>
      </c>
      <c r="AQ35" s="50">
        <f t="shared" si="71"/>
        <v>0</v>
      </c>
      <c r="AR35" s="50">
        <f t="shared" si="72"/>
        <v>0</v>
      </c>
      <c r="AS35" s="50">
        <f t="shared" si="73"/>
        <v>0</v>
      </c>
      <c r="AT35" s="50">
        <f t="shared" si="74"/>
        <v>1</v>
      </c>
      <c r="AU35" s="49">
        <v>0</v>
      </c>
      <c r="AV35" s="49">
        <f>+(AI35+AU35)/2</f>
        <v>0</v>
      </c>
      <c r="AW35" s="79"/>
      <c r="AX35" s="79"/>
    </row>
    <row r="36" spans="1:50" ht="118.5" customHeight="1">
      <c r="A36" s="345"/>
      <c r="B36" s="277"/>
      <c r="C36" s="348"/>
      <c r="D36" s="255"/>
      <c r="E36" s="241"/>
      <c r="F36" s="268"/>
      <c r="G36" s="268"/>
      <c r="H36" s="337"/>
      <c r="I36" s="19">
        <v>27</v>
      </c>
      <c r="J36" s="55" t="s">
        <v>341</v>
      </c>
      <c r="K36" s="191" t="s">
        <v>309</v>
      </c>
      <c r="L36" s="139" t="s">
        <v>372</v>
      </c>
      <c r="M36" s="30" t="s">
        <v>203</v>
      </c>
      <c r="N36" s="30" t="s">
        <v>177</v>
      </c>
      <c r="O36" s="28" t="s">
        <v>370</v>
      </c>
      <c r="P36" s="404" t="s">
        <v>338</v>
      </c>
      <c r="Q36" s="134">
        <v>44927</v>
      </c>
      <c r="R36" s="134">
        <v>45229</v>
      </c>
      <c r="S36" s="169" t="s">
        <v>180</v>
      </c>
      <c r="T36" s="169">
        <v>0.4</v>
      </c>
      <c r="U36" s="166">
        <v>0.4</v>
      </c>
      <c r="V36" s="166">
        <v>0.2</v>
      </c>
      <c r="W36" s="88"/>
      <c r="X36" s="93">
        <f t="shared" si="56"/>
        <v>0</v>
      </c>
      <c r="Y36" s="10">
        <f t="shared" si="57"/>
        <v>0</v>
      </c>
      <c r="Z36" s="10">
        <f t="shared" si="58"/>
        <v>0</v>
      </c>
      <c r="AA36" s="10">
        <f t="shared" si="59"/>
        <v>0</v>
      </c>
      <c r="AB36" s="10">
        <f t="shared" si="4"/>
        <v>1</v>
      </c>
      <c r="AC36" s="49">
        <v>0</v>
      </c>
      <c r="AD36" s="50">
        <f t="shared" si="65"/>
        <v>0</v>
      </c>
      <c r="AE36" s="50">
        <f t="shared" si="66"/>
        <v>0</v>
      </c>
      <c r="AF36" s="50">
        <f t="shared" si="67"/>
        <v>0</v>
      </c>
      <c r="AG36" s="50">
        <f t="shared" si="68"/>
        <v>0</v>
      </c>
      <c r="AH36" s="50">
        <f t="shared" si="69"/>
        <v>1</v>
      </c>
      <c r="AI36" s="49">
        <v>0</v>
      </c>
      <c r="AJ36" s="50">
        <f t="shared" si="60"/>
        <v>0</v>
      </c>
      <c r="AK36" s="50">
        <f t="shared" si="61"/>
        <v>0</v>
      </c>
      <c r="AL36" s="50">
        <f t="shared" si="62"/>
        <v>0</v>
      </c>
      <c r="AM36" s="50">
        <f t="shared" si="63"/>
        <v>0</v>
      </c>
      <c r="AN36" s="50">
        <f t="shared" si="64"/>
        <v>1</v>
      </c>
      <c r="AO36" s="49">
        <v>0</v>
      </c>
      <c r="AP36" s="50">
        <f t="shared" si="70"/>
        <v>0</v>
      </c>
      <c r="AQ36" s="50">
        <f t="shared" si="71"/>
        <v>0</v>
      </c>
      <c r="AR36" s="50">
        <f t="shared" si="72"/>
        <v>0</v>
      </c>
      <c r="AS36" s="50">
        <f t="shared" si="73"/>
        <v>0</v>
      </c>
      <c r="AT36" s="50">
        <f t="shared" si="74"/>
        <v>1</v>
      </c>
      <c r="AU36" s="49">
        <v>0</v>
      </c>
      <c r="AV36" s="49">
        <f>+(AI36+AO36+AU36)/3</f>
        <v>0</v>
      </c>
      <c r="AW36" s="79"/>
      <c r="AX36" s="79"/>
    </row>
    <row r="37" spans="1:50" ht="101.25" customHeight="1">
      <c r="A37" s="345"/>
      <c r="B37" s="277"/>
      <c r="C37" s="348"/>
      <c r="D37" s="251"/>
      <c r="E37" s="239"/>
      <c r="F37" s="268"/>
      <c r="G37" s="268"/>
      <c r="H37" s="337"/>
      <c r="I37" s="19">
        <v>28</v>
      </c>
      <c r="J37" s="55" t="s">
        <v>342</v>
      </c>
      <c r="K37" s="191" t="s">
        <v>309</v>
      </c>
      <c r="L37" s="139" t="s">
        <v>343</v>
      </c>
      <c r="M37" s="30" t="s">
        <v>203</v>
      </c>
      <c r="N37" s="30" t="s">
        <v>177</v>
      </c>
      <c r="O37" s="28" t="s">
        <v>371</v>
      </c>
      <c r="P37" s="404" t="s">
        <v>338</v>
      </c>
      <c r="Q37" s="134">
        <v>44927</v>
      </c>
      <c r="R37" s="134">
        <v>44895</v>
      </c>
      <c r="S37" s="169" t="s">
        <v>180</v>
      </c>
      <c r="T37" s="169">
        <v>0.5</v>
      </c>
      <c r="U37" s="166" t="s">
        <v>180</v>
      </c>
      <c r="V37" s="166">
        <v>0.5</v>
      </c>
      <c r="W37" s="88"/>
      <c r="X37" s="93">
        <f t="shared" si="56"/>
        <v>0</v>
      </c>
      <c r="Y37" s="10">
        <f t="shared" si="57"/>
        <v>0</v>
      </c>
      <c r="Z37" s="10">
        <f t="shared" si="58"/>
        <v>0</v>
      </c>
      <c r="AA37" s="10">
        <f t="shared" si="59"/>
        <v>0</v>
      </c>
      <c r="AB37" s="10">
        <f t="shared" si="4"/>
        <v>1</v>
      </c>
      <c r="AC37" s="49">
        <v>0</v>
      </c>
      <c r="AD37" s="50">
        <f t="shared" si="65"/>
        <v>0</v>
      </c>
      <c r="AE37" s="50">
        <f t="shared" si="66"/>
        <v>0</v>
      </c>
      <c r="AF37" s="50">
        <f t="shared" si="67"/>
        <v>0</v>
      </c>
      <c r="AG37" s="50">
        <f t="shared" si="68"/>
        <v>0</v>
      </c>
      <c r="AH37" s="50">
        <f t="shared" si="69"/>
        <v>1</v>
      </c>
      <c r="AI37" s="49">
        <v>0</v>
      </c>
      <c r="AJ37" s="50">
        <f t="shared" si="60"/>
        <v>0</v>
      </c>
      <c r="AK37" s="50">
        <f t="shared" si="61"/>
        <v>0</v>
      </c>
      <c r="AL37" s="50">
        <f t="shared" si="62"/>
        <v>0</v>
      </c>
      <c r="AM37" s="50">
        <f t="shared" si="63"/>
        <v>0</v>
      </c>
      <c r="AN37" s="50">
        <f t="shared" si="64"/>
        <v>1</v>
      </c>
      <c r="AO37" s="49">
        <v>0</v>
      </c>
      <c r="AP37" s="50">
        <f t="shared" si="70"/>
        <v>0</v>
      </c>
      <c r="AQ37" s="50">
        <f t="shared" si="71"/>
        <v>0</v>
      </c>
      <c r="AR37" s="50">
        <f t="shared" si="72"/>
        <v>0</v>
      </c>
      <c r="AS37" s="50">
        <f t="shared" si="73"/>
        <v>0</v>
      </c>
      <c r="AT37" s="50">
        <f t="shared" si="74"/>
        <v>1</v>
      </c>
      <c r="AU37" s="49">
        <v>0</v>
      </c>
      <c r="AV37" s="49">
        <f>+(AI37+AU37)/2</f>
        <v>0</v>
      </c>
      <c r="AW37" s="79"/>
      <c r="AX37" s="79"/>
    </row>
    <row r="38" spans="1:50" ht="168" customHeight="1">
      <c r="A38" s="345"/>
      <c r="B38" s="277"/>
      <c r="C38" s="348"/>
      <c r="D38" s="54" t="s">
        <v>44</v>
      </c>
      <c r="E38" s="74" t="s">
        <v>45</v>
      </c>
      <c r="F38" s="269"/>
      <c r="G38" s="269"/>
      <c r="H38" s="354"/>
      <c r="I38" s="19">
        <v>29</v>
      </c>
      <c r="J38" s="33" t="s">
        <v>344</v>
      </c>
      <c r="K38" s="189">
        <v>1</v>
      </c>
      <c r="L38" s="55" t="s">
        <v>345</v>
      </c>
      <c r="M38" s="29" t="s">
        <v>203</v>
      </c>
      <c r="N38" s="30" t="s">
        <v>346</v>
      </c>
      <c r="O38" s="28" t="s">
        <v>347</v>
      </c>
      <c r="P38" s="404" t="s">
        <v>338</v>
      </c>
      <c r="Q38" s="134">
        <v>44564</v>
      </c>
      <c r="R38" s="134">
        <v>44926</v>
      </c>
      <c r="S38" s="166" t="s">
        <v>180</v>
      </c>
      <c r="T38" s="166">
        <v>0.5</v>
      </c>
      <c r="U38" s="166" t="s">
        <v>180</v>
      </c>
      <c r="V38" s="166">
        <v>0.5</v>
      </c>
      <c r="W38" s="88"/>
      <c r="X38" s="93">
        <f t="shared" si="56"/>
        <v>0</v>
      </c>
      <c r="Y38" s="10">
        <f t="shared" si="57"/>
        <v>0</v>
      </c>
      <c r="Z38" s="10">
        <f t="shared" si="58"/>
        <v>0</v>
      </c>
      <c r="AA38" s="10">
        <f t="shared" si="59"/>
        <v>0</v>
      </c>
      <c r="AB38" s="10">
        <f t="shared" si="4"/>
        <v>1</v>
      </c>
      <c r="AC38" s="49">
        <v>0</v>
      </c>
      <c r="AD38" s="50">
        <f t="shared" si="65"/>
        <v>0</v>
      </c>
      <c r="AE38" s="50">
        <f t="shared" si="66"/>
        <v>0</v>
      </c>
      <c r="AF38" s="50">
        <f t="shared" si="67"/>
        <v>0</v>
      </c>
      <c r="AG38" s="50">
        <f t="shared" si="68"/>
        <v>0</v>
      </c>
      <c r="AH38" s="50">
        <f t="shared" si="69"/>
        <v>1</v>
      </c>
      <c r="AI38" s="49">
        <v>0</v>
      </c>
      <c r="AJ38" s="50">
        <f t="shared" si="60"/>
        <v>0</v>
      </c>
      <c r="AK38" s="50">
        <f t="shared" si="61"/>
        <v>0</v>
      </c>
      <c r="AL38" s="50">
        <f t="shared" si="62"/>
        <v>0</v>
      </c>
      <c r="AM38" s="50">
        <f t="shared" si="63"/>
        <v>0</v>
      </c>
      <c r="AN38" s="50">
        <f t="shared" si="64"/>
        <v>1</v>
      </c>
      <c r="AO38" s="49">
        <v>0</v>
      </c>
      <c r="AP38" s="50">
        <f t="shared" si="70"/>
        <v>0</v>
      </c>
      <c r="AQ38" s="50">
        <f t="shared" si="71"/>
        <v>0</v>
      </c>
      <c r="AR38" s="50">
        <f t="shared" si="72"/>
        <v>0</v>
      </c>
      <c r="AS38" s="50">
        <f t="shared" si="73"/>
        <v>0</v>
      </c>
      <c r="AT38" s="50">
        <f t="shared" si="74"/>
        <v>1</v>
      </c>
      <c r="AU38" s="49">
        <v>0</v>
      </c>
      <c r="AV38" s="49">
        <f>+(AI38+AU38)/2</f>
        <v>0</v>
      </c>
      <c r="AW38" s="78"/>
      <c r="AX38" s="79"/>
    </row>
    <row r="39" spans="1:50" ht="65.25" customHeight="1">
      <c r="A39" s="345"/>
      <c r="B39" s="277"/>
      <c r="C39" s="348"/>
      <c r="D39" s="54" t="s">
        <v>46</v>
      </c>
      <c r="E39" s="74" t="s">
        <v>47</v>
      </c>
      <c r="F39" s="335" t="s">
        <v>162</v>
      </c>
      <c r="G39" s="335" t="s">
        <v>146</v>
      </c>
      <c r="H39" s="337" t="s">
        <v>122</v>
      </c>
      <c r="I39" s="242">
        <v>30</v>
      </c>
      <c r="J39" s="246" t="s">
        <v>321</v>
      </c>
      <c r="K39" s="350">
        <v>1</v>
      </c>
      <c r="L39" s="246" t="s">
        <v>351</v>
      </c>
      <c r="M39" s="352" t="s">
        <v>173</v>
      </c>
      <c r="N39" s="257" t="s">
        <v>195</v>
      </c>
      <c r="O39" s="246" t="s">
        <v>352</v>
      </c>
      <c r="P39" s="408" t="s">
        <v>322</v>
      </c>
      <c r="Q39" s="320">
        <v>44928</v>
      </c>
      <c r="R39" s="322">
        <v>44925</v>
      </c>
      <c r="S39" s="307">
        <v>0.25</v>
      </c>
      <c r="T39" s="307">
        <v>0.25</v>
      </c>
      <c r="U39" s="307">
        <v>0.25</v>
      </c>
      <c r="V39" s="307">
        <v>0.25</v>
      </c>
      <c r="W39" s="317"/>
      <c r="X39" s="319">
        <f>IF(AND(AC40&gt;=80%),1,0)</f>
        <v>0</v>
      </c>
      <c r="Y39" s="274">
        <f>IF(AND(AC40&gt;=70%, AC40&lt;=79.99%),1,0)</f>
        <v>0</v>
      </c>
      <c r="Z39" s="274">
        <f>IF(AND(AC40&gt;=60%, AC40&lt;=69.99%),1,0)</f>
        <v>0</v>
      </c>
      <c r="AA39" s="274">
        <f>IF(AND(AC40&gt;=40%, AC40&lt;=59.99%),1,0)</f>
        <v>0</v>
      </c>
      <c r="AB39" s="274">
        <f>IF(AND(AC40&gt;=0%, AC40&lt;=39.99%),1,0)</f>
        <v>1</v>
      </c>
      <c r="AC39" s="306">
        <v>0</v>
      </c>
      <c r="AD39" s="315">
        <f>IF(AND(AI40&gt;=80%),1,0)</f>
        <v>0</v>
      </c>
      <c r="AE39" s="315">
        <f>IF(AND(AI40&gt;=70%, AI40&lt;=79.99%),1,0)</f>
        <v>0</v>
      </c>
      <c r="AF39" s="315">
        <f>IF(AND(AI40&gt;=60%, AI40&lt;=69.99%),1,0)</f>
        <v>0</v>
      </c>
      <c r="AG39" s="315">
        <f>IF(AND(AI40&gt;=40%, AI40&lt;=59.99%),1,0)</f>
        <v>0</v>
      </c>
      <c r="AH39" s="315">
        <f>IF(AND(AI40&gt;=0%, AI40&lt;=39.99%),1,0)</f>
        <v>1</v>
      </c>
      <c r="AI39" s="306">
        <v>0</v>
      </c>
      <c r="AJ39" s="315">
        <f>IF(AND(AO40&gt;=80%),1,0)</f>
        <v>0</v>
      </c>
      <c r="AK39" s="315">
        <f>IF(AND(AO40&gt;=70%, AO40&lt;=79.99%),1,0)</f>
        <v>0</v>
      </c>
      <c r="AL39" s="315">
        <f>IF(AND(AO40&gt;=60%, AO40&lt;=69.99%),1,0)</f>
        <v>0</v>
      </c>
      <c r="AM39" s="315">
        <f>IF(AND(AO40&gt;=40%, AO40&lt;=59.99%),1,0)</f>
        <v>0</v>
      </c>
      <c r="AN39" s="315">
        <f>IF(AND(AO40&gt;=0%, AO40&lt;=39.99%),1,0)</f>
        <v>1</v>
      </c>
      <c r="AO39" s="306">
        <v>0</v>
      </c>
      <c r="AP39" s="315">
        <f>IF(AND(AU40&gt;=80%),1,0)</f>
        <v>0</v>
      </c>
      <c r="AQ39" s="315">
        <f>IF(AND(AU40&gt;=70%, AU40&lt;=79.99%),1,0)</f>
        <v>0</v>
      </c>
      <c r="AR39" s="315">
        <f>IF(AND(AU40&gt;=60%, AU40&lt;=69.99%),1,0)</f>
        <v>0</v>
      </c>
      <c r="AS39" s="315">
        <f>IF(AND(AU40&gt;=40%, AU40&lt;=59.99%),1,0)</f>
        <v>0</v>
      </c>
      <c r="AT39" s="315">
        <f>IF(AND(AU40&gt;=0%, AU40&lt;=39.99%),1,0)</f>
        <v>1</v>
      </c>
      <c r="AU39" s="306">
        <v>0</v>
      </c>
      <c r="AV39" s="306">
        <f t="shared" si="26"/>
        <v>0</v>
      </c>
      <c r="AW39" s="311"/>
      <c r="AX39" s="313"/>
    </row>
    <row r="40" spans="1:50" ht="174.75" customHeight="1">
      <c r="A40" s="346"/>
      <c r="B40" s="347"/>
      <c r="C40" s="327"/>
      <c r="D40" s="69" t="s">
        <v>48</v>
      </c>
      <c r="E40" s="70" t="s">
        <v>49</v>
      </c>
      <c r="F40" s="269"/>
      <c r="G40" s="269"/>
      <c r="H40" s="338"/>
      <c r="I40" s="349"/>
      <c r="J40" s="316"/>
      <c r="K40" s="351"/>
      <c r="L40" s="316"/>
      <c r="M40" s="353"/>
      <c r="N40" s="329"/>
      <c r="O40" s="316"/>
      <c r="P40" s="411"/>
      <c r="Q40" s="321"/>
      <c r="R40" s="323"/>
      <c r="S40" s="308"/>
      <c r="T40" s="308"/>
      <c r="U40" s="308"/>
      <c r="V40" s="308"/>
      <c r="W40" s="318"/>
      <c r="X40" s="275"/>
      <c r="Y40" s="275"/>
      <c r="Z40" s="275"/>
      <c r="AA40" s="275"/>
      <c r="AB40" s="275"/>
      <c r="AC40" s="275"/>
      <c r="AD40" s="275"/>
      <c r="AE40" s="275"/>
      <c r="AF40" s="275"/>
      <c r="AG40" s="275"/>
      <c r="AH40" s="275"/>
      <c r="AI40" s="275"/>
      <c r="AJ40" s="275"/>
      <c r="AK40" s="275"/>
      <c r="AL40" s="275"/>
      <c r="AM40" s="275"/>
      <c r="AN40" s="275"/>
      <c r="AO40" s="275"/>
      <c r="AP40" s="275"/>
      <c r="AQ40" s="275"/>
      <c r="AR40" s="275"/>
      <c r="AS40" s="275"/>
      <c r="AT40" s="275"/>
      <c r="AU40" s="275"/>
      <c r="AV40" s="275"/>
      <c r="AW40" s="312"/>
      <c r="AX40" s="314"/>
    </row>
    <row r="41" spans="1:50" s="18" customFormat="1" ht="55.5" customHeight="1">
      <c r="A41" s="23">
        <v>4</v>
      </c>
      <c r="B41" s="263" t="s">
        <v>50</v>
      </c>
      <c r="C41" s="264"/>
      <c r="D41" s="264"/>
      <c r="E41" s="264"/>
      <c r="F41" s="264"/>
      <c r="G41" s="264"/>
      <c r="H41" s="265"/>
      <c r="I41" s="25"/>
      <c r="J41" s="26"/>
      <c r="K41" s="188"/>
      <c r="L41" s="26"/>
      <c r="M41" s="128"/>
      <c r="N41" s="128"/>
      <c r="O41" s="34"/>
      <c r="P41" s="34"/>
      <c r="Q41" s="128"/>
      <c r="R41" s="133"/>
      <c r="S41" s="168"/>
      <c r="T41" s="168"/>
      <c r="U41" s="168"/>
      <c r="V41" s="168"/>
      <c r="W41" s="103"/>
      <c r="X41" s="81"/>
      <c r="Y41" s="81"/>
      <c r="Z41" s="81"/>
      <c r="AA41" s="81"/>
      <c r="AB41" s="81"/>
      <c r="AC41" s="82"/>
      <c r="AD41" s="83"/>
      <c r="AE41" s="83"/>
      <c r="AF41" s="83"/>
      <c r="AG41" s="83"/>
      <c r="AH41" s="83"/>
      <c r="AI41" s="82"/>
      <c r="AJ41" s="82"/>
      <c r="AK41" s="82"/>
      <c r="AL41" s="82"/>
      <c r="AM41" s="82"/>
      <c r="AN41" s="82"/>
      <c r="AO41" s="82"/>
      <c r="AP41" s="82"/>
      <c r="AQ41" s="82"/>
      <c r="AR41" s="82"/>
      <c r="AS41" s="82"/>
      <c r="AT41" s="82"/>
      <c r="AU41" s="82"/>
      <c r="AV41" s="82"/>
      <c r="AW41" s="84"/>
      <c r="AX41" s="85"/>
    </row>
    <row r="42" spans="1:50" ht="90.75" customHeight="1">
      <c r="A42" s="336"/>
      <c r="B42" s="336">
        <v>4.0999999999999996</v>
      </c>
      <c r="C42" s="325" t="s">
        <v>51</v>
      </c>
      <c r="D42" s="249" t="s">
        <v>52</v>
      </c>
      <c r="E42" s="252" t="s">
        <v>53</v>
      </c>
      <c r="F42" s="248" t="s">
        <v>156</v>
      </c>
      <c r="G42" s="248" t="s">
        <v>132</v>
      </c>
      <c r="H42" s="141" t="s">
        <v>147</v>
      </c>
      <c r="I42" s="19">
        <v>31</v>
      </c>
      <c r="J42" s="55" t="s">
        <v>215</v>
      </c>
      <c r="K42" s="178">
        <v>1</v>
      </c>
      <c r="L42" s="32" t="s">
        <v>216</v>
      </c>
      <c r="M42" s="114" t="s">
        <v>173</v>
      </c>
      <c r="N42" s="114" t="s">
        <v>201</v>
      </c>
      <c r="O42" s="113" t="s">
        <v>217</v>
      </c>
      <c r="P42" s="412" t="s">
        <v>202</v>
      </c>
      <c r="Q42" s="131">
        <v>44927</v>
      </c>
      <c r="R42" s="131">
        <v>45291</v>
      </c>
      <c r="S42" s="166">
        <v>0.25</v>
      </c>
      <c r="T42" s="166">
        <v>0.25</v>
      </c>
      <c r="U42" s="166">
        <v>0.25</v>
      </c>
      <c r="V42" s="166">
        <v>0.25</v>
      </c>
      <c r="W42" s="11"/>
      <c r="X42" s="93">
        <f t="shared" ref="X42:X65" si="95">IF(AND(AC42&gt;=80%),1,0)</f>
        <v>0</v>
      </c>
      <c r="Y42" s="10">
        <f t="shared" ref="Y42:Y65" si="96">IF(AND(AC42&gt;=70%, AC42&lt;=79.99%),1,0)</f>
        <v>0</v>
      </c>
      <c r="Z42" s="10">
        <f t="shared" ref="Z42:Z65" si="97">IF(AND(AC42&gt;=60%, AC42&lt;=69.99%),1,0)</f>
        <v>0</v>
      </c>
      <c r="AA42" s="10">
        <f t="shared" ref="AA42:AA65" si="98">IF(AND(AC42&gt;=40%, AC42&lt;=59.99%),1,0)</f>
        <v>0</v>
      </c>
      <c r="AB42" s="10">
        <f t="shared" si="4"/>
        <v>1</v>
      </c>
      <c r="AC42" s="49">
        <v>0</v>
      </c>
      <c r="AD42" s="50">
        <f t="shared" si="31"/>
        <v>0</v>
      </c>
      <c r="AE42" s="50">
        <f t="shared" si="32"/>
        <v>0</v>
      </c>
      <c r="AF42" s="50">
        <f t="shared" si="33"/>
        <v>0</v>
      </c>
      <c r="AG42" s="50">
        <f t="shared" si="34"/>
        <v>0</v>
      </c>
      <c r="AH42" s="50">
        <f t="shared" si="35"/>
        <v>1</v>
      </c>
      <c r="AI42" s="49">
        <v>0</v>
      </c>
      <c r="AJ42" s="50">
        <f t="shared" ref="AJ42:AJ46" si="99">IF(AND(AO42&gt;=80%),1,0)</f>
        <v>0</v>
      </c>
      <c r="AK42" s="50">
        <f t="shared" ref="AK42:AK46" si="100">IF(AND(AO42&gt;=70%, AO42&lt;=79.99%),1,0)</f>
        <v>0</v>
      </c>
      <c r="AL42" s="50">
        <f t="shared" ref="AL42:AL46" si="101">IF(AND(AO42&gt;=60%, AO42&lt;=69.99%),1,0)</f>
        <v>0</v>
      </c>
      <c r="AM42" s="50">
        <f t="shared" ref="AM42:AM46" si="102">IF(AND(AO42&gt;=40%, AO42&lt;=59.99%),1,0)</f>
        <v>0</v>
      </c>
      <c r="AN42" s="50">
        <f t="shared" ref="AN42:AN46" si="103">IF(AND(AO42&gt;=0%, AO42&lt;=39.99%),1,0)</f>
        <v>1</v>
      </c>
      <c r="AO42" s="49">
        <v>0</v>
      </c>
      <c r="AP42" s="50">
        <f t="shared" si="41"/>
        <v>0</v>
      </c>
      <c r="AQ42" s="50">
        <f t="shared" si="42"/>
        <v>0</v>
      </c>
      <c r="AR42" s="50">
        <f t="shared" si="43"/>
        <v>0</v>
      </c>
      <c r="AS42" s="50">
        <f t="shared" si="44"/>
        <v>0</v>
      </c>
      <c r="AT42" s="50">
        <f t="shared" si="45"/>
        <v>1</v>
      </c>
      <c r="AU42" s="49">
        <v>0</v>
      </c>
      <c r="AV42" s="49">
        <f>+(AC42+AI42+AO42+AU42)/4</f>
        <v>0</v>
      </c>
      <c r="AW42" s="78"/>
      <c r="AX42" s="79"/>
    </row>
    <row r="43" spans="1:50" ht="148.5" customHeight="1">
      <c r="A43" s="336"/>
      <c r="B43" s="336"/>
      <c r="C43" s="325"/>
      <c r="D43" s="250"/>
      <c r="E43" s="253"/>
      <c r="F43" s="241"/>
      <c r="G43" s="241"/>
      <c r="H43" s="141" t="s">
        <v>149</v>
      </c>
      <c r="I43" s="19">
        <v>32</v>
      </c>
      <c r="J43" s="28" t="s">
        <v>204</v>
      </c>
      <c r="K43" s="183">
        <v>1</v>
      </c>
      <c r="L43" s="73" t="s">
        <v>366</v>
      </c>
      <c r="M43" s="114" t="s">
        <v>173</v>
      </c>
      <c r="N43" s="110" t="s">
        <v>174</v>
      </c>
      <c r="O43" s="113" t="s">
        <v>231</v>
      </c>
      <c r="P43" s="404" t="s">
        <v>202</v>
      </c>
      <c r="Q43" s="130">
        <v>44927</v>
      </c>
      <c r="R43" s="130">
        <v>44957</v>
      </c>
      <c r="S43" s="166">
        <v>1</v>
      </c>
      <c r="T43" s="166" t="s">
        <v>180</v>
      </c>
      <c r="U43" s="166" t="s">
        <v>180</v>
      </c>
      <c r="V43" s="166" t="s">
        <v>180</v>
      </c>
      <c r="W43" s="11"/>
      <c r="X43" s="93">
        <f t="shared" si="95"/>
        <v>0</v>
      </c>
      <c r="Y43" s="10">
        <f t="shared" si="96"/>
        <v>0</v>
      </c>
      <c r="Z43" s="10">
        <f t="shared" si="97"/>
        <v>0</v>
      </c>
      <c r="AA43" s="10">
        <f t="shared" si="98"/>
        <v>0</v>
      </c>
      <c r="AB43" s="10">
        <f t="shared" si="4"/>
        <v>1</v>
      </c>
      <c r="AC43" s="49">
        <v>0</v>
      </c>
      <c r="AD43" s="50">
        <f t="shared" si="31"/>
        <v>0</v>
      </c>
      <c r="AE43" s="50">
        <f t="shared" si="32"/>
        <v>0</v>
      </c>
      <c r="AF43" s="50">
        <f t="shared" si="33"/>
        <v>0</v>
      </c>
      <c r="AG43" s="50">
        <f t="shared" si="34"/>
        <v>0</v>
      </c>
      <c r="AH43" s="50">
        <f t="shared" si="35"/>
        <v>1</v>
      </c>
      <c r="AI43" s="49">
        <v>0</v>
      </c>
      <c r="AJ43" s="50">
        <f t="shared" si="99"/>
        <v>0</v>
      </c>
      <c r="AK43" s="50">
        <f t="shared" si="100"/>
        <v>0</v>
      </c>
      <c r="AL43" s="50">
        <f t="shared" si="101"/>
        <v>0</v>
      </c>
      <c r="AM43" s="50">
        <f t="shared" si="102"/>
        <v>0</v>
      </c>
      <c r="AN43" s="50">
        <f t="shared" si="103"/>
        <v>1</v>
      </c>
      <c r="AO43" s="49">
        <v>0</v>
      </c>
      <c r="AP43" s="50">
        <f t="shared" si="41"/>
        <v>0</v>
      </c>
      <c r="AQ43" s="50">
        <f t="shared" si="42"/>
        <v>0</v>
      </c>
      <c r="AR43" s="50">
        <f t="shared" si="43"/>
        <v>0</v>
      </c>
      <c r="AS43" s="50">
        <f t="shared" si="44"/>
        <v>0</v>
      </c>
      <c r="AT43" s="50">
        <f t="shared" si="45"/>
        <v>1</v>
      </c>
      <c r="AU43" s="49">
        <v>0</v>
      </c>
      <c r="AV43" s="49">
        <f>AC43</f>
        <v>0</v>
      </c>
      <c r="AW43" s="78"/>
      <c r="AX43" s="79"/>
    </row>
    <row r="44" spans="1:50" ht="118.5" customHeight="1">
      <c r="A44" s="336"/>
      <c r="B44" s="336"/>
      <c r="C44" s="325"/>
      <c r="D44" s="250"/>
      <c r="E44" s="253"/>
      <c r="F44" s="241"/>
      <c r="G44" s="241"/>
      <c r="H44" s="141" t="s">
        <v>123</v>
      </c>
      <c r="I44" s="19">
        <v>33</v>
      </c>
      <c r="J44" s="67" t="s">
        <v>226</v>
      </c>
      <c r="K44" s="177">
        <v>1</v>
      </c>
      <c r="L44" s="113" t="s">
        <v>205</v>
      </c>
      <c r="M44" s="114" t="s">
        <v>173</v>
      </c>
      <c r="N44" s="110" t="s">
        <v>174</v>
      </c>
      <c r="O44" s="113" t="s">
        <v>206</v>
      </c>
      <c r="P44" s="404" t="s">
        <v>202</v>
      </c>
      <c r="Q44" s="130">
        <v>44927</v>
      </c>
      <c r="R44" s="130">
        <v>44984</v>
      </c>
      <c r="S44" s="166">
        <v>1</v>
      </c>
      <c r="T44" s="166" t="s">
        <v>180</v>
      </c>
      <c r="U44" s="166" t="s">
        <v>180</v>
      </c>
      <c r="V44" s="166" t="s">
        <v>180</v>
      </c>
      <c r="W44" s="11"/>
      <c r="X44" s="93">
        <f t="shared" si="95"/>
        <v>0</v>
      </c>
      <c r="Y44" s="10">
        <f t="shared" si="96"/>
        <v>0</v>
      </c>
      <c r="Z44" s="10">
        <f t="shared" si="97"/>
        <v>0</v>
      </c>
      <c r="AA44" s="10">
        <f t="shared" si="98"/>
        <v>0</v>
      </c>
      <c r="AB44" s="10">
        <f t="shared" si="4"/>
        <v>1</v>
      </c>
      <c r="AC44" s="49">
        <v>0</v>
      </c>
      <c r="AD44" s="50">
        <f t="shared" si="31"/>
        <v>0</v>
      </c>
      <c r="AE44" s="50">
        <f t="shared" si="32"/>
        <v>0</v>
      </c>
      <c r="AF44" s="50">
        <f t="shared" si="33"/>
        <v>0</v>
      </c>
      <c r="AG44" s="50">
        <f t="shared" si="34"/>
        <v>0</v>
      </c>
      <c r="AH44" s="50">
        <f t="shared" si="35"/>
        <v>1</v>
      </c>
      <c r="AI44" s="49">
        <v>0</v>
      </c>
      <c r="AJ44" s="50">
        <f t="shared" si="99"/>
        <v>0</v>
      </c>
      <c r="AK44" s="50">
        <f t="shared" si="100"/>
        <v>0</v>
      </c>
      <c r="AL44" s="50">
        <f t="shared" si="101"/>
        <v>0</v>
      </c>
      <c r="AM44" s="50">
        <f t="shared" si="102"/>
        <v>0</v>
      </c>
      <c r="AN44" s="50">
        <f t="shared" si="103"/>
        <v>1</v>
      </c>
      <c r="AO44" s="49">
        <v>0</v>
      </c>
      <c r="AP44" s="50">
        <f t="shared" si="41"/>
        <v>0</v>
      </c>
      <c r="AQ44" s="50">
        <f t="shared" si="42"/>
        <v>0</v>
      </c>
      <c r="AR44" s="50">
        <f t="shared" si="43"/>
        <v>0</v>
      </c>
      <c r="AS44" s="50">
        <f t="shared" si="44"/>
        <v>0</v>
      </c>
      <c r="AT44" s="50">
        <f t="shared" si="45"/>
        <v>1</v>
      </c>
      <c r="AU44" s="49">
        <v>0</v>
      </c>
      <c r="AV44" s="49">
        <f>AC44</f>
        <v>0</v>
      </c>
      <c r="AW44" s="78"/>
      <c r="AX44" s="79"/>
    </row>
    <row r="45" spans="1:50" ht="111" customHeight="1">
      <c r="A45" s="336"/>
      <c r="B45" s="336"/>
      <c r="C45" s="325"/>
      <c r="D45" s="250"/>
      <c r="E45" s="253"/>
      <c r="F45" s="241"/>
      <c r="G45" s="241"/>
      <c r="H45" s="141" t="s">
        <v>124</v>
      </c>
      <c r="I45" s="19">
        <v>34</v>
      </c>
      <c r="J45" s="67" t="s">
        <v>209</v>
      </c>
      <c r="K45" s="177">
        <v>1</v>
      </c>
      <c r="L45" s="113" t="s">
        <v>207</v>
      </c>
      <c r="M45" s="114" t="s">
        <v>173</v>
      </c>
      <c r="N45" s="110" t="s">
        <v>177</v>
      </c>
      <c r="O45" s="113" t="s">
        <v>208</v>
      </c>
      <c r="P45" s="404" t="s">
        <v>202</v>
      </c>
      <c r="Q45" s="130">
        <v>44927</v>
      </c>
      <c r="R45" s="130">
        <v>45031</v>
      </c>
      <c r="S45" s="166">
        <v>0.8</v>
      </c>
      <c r="T45" s="166">
        <v>0.2</v>
      </c>
      <c r="U45" s="166" t="s">
        <v>180</v>
      </c>
      <c r="V45" s="166" t="s">
        <v>180</v>
      </c>
      <c r="W45" s="11"/>
      <c r="X45" s="93">
        <f t="shared" si="95"/>
        <v>0</v>
      </c>
      <c r="Y45" s="10">
        <f t="shared" si="96"/>
        <v>0</v>
      </c>
      <c r="Z45" s="10">
        <f t="shared" si="97"/>
        <v>0</v>
      </c>
      <c r="AA45" s="10">
        <f t="shared" si="98"/>
        <v>0</v>
      </c>
      <c r="AB45" s="10">
        <f t="shared" si="4"/>
        <v>1</v>
      </c>
      <c r="AC45" s="49">
        <v>0</v>
      </c>
      <c r="AD45" s="50">
        <f t="shared" si="31"/>
        <v>0</v>
      </c>
      <c r="AE45" s="50">
        <f t="shared" si="32"/>
        <v>0</v>
      </c>
      <c r="AF45" s="50">
        <f t="shared" si="33"/>
        <v>0</v>
      </c>
      <c r="AG45" s="50">
        <f t="shared" si="34"/>
        <v>0</v>
      </c>
      <c r="AH45" s="50">
        <f t="shared" si="35"/>
        <v>1</v>
      </c>
      <c r="AI45" s="49">
        <v>0</v>
      </c>
      <c r="AJ45" s="50">
        <f t="shared" si="99"/>
        <v>0</v>
      </c>
      <c r="AK45" s="50">
        <f t="shared" si="100"/>
        <v>0</v>
      </c>
      <c r="AL45" s="50">
        <f t="shared" si="101"/>
        <v>0</v>
      </c>
      <c r="AM45" s="50">
        <f t="shared" si="102"/>
        <v>0</v>
      </c>
      <c r="AN45" s="50">
        <f t="shared" si="103"/>
        <v>1</v>
      </c>
      <c r="AO45" s="49">
        <v>0</v>
      </c>
      <c r="AP45" s="50">
        <f t="shared" si="41"/>
        <v>0</v>
      </c>
      <c r="AQ45" s="50">
        <f t="shared" si="42"/>
        <v>0</v>
      </c>
      <c r="AR45" s="50">
        <f t="shared" si="43"/>
        <v>0</v>
      </c>
      <c r="AS45" s="50">
        <f t="shared" si="44"/>
        <v>0</v>
      </c>
      <c r="AT45" s="50">
        <f t="shared" si="45"/>
        <v>1</v>
      </c>
      <c r="AU45" s="49">
        <v>0</v>
      </c>
      <c r="AV45" s="49">
        <f>+(AC45+AI45)/2</f>
        <v>0</v>
      </c>
      <c r="AW45" s="78"/>
      <c r="AX45" s="79"/>
    </row>
    <row r="46" spans="1:50" ht="154.5" customHeight="1">
      <c r="A46" s="336"/>
      <c r="B46" s="336"/>
      <c r="C46" s="325"/>
      <c r="D46" s="250"/>
      <c r="E46" s="253"/>
      <c r="F46" s="241"/>
      <c r="G46" s="241"/>
      <c r="H46" s="240" t="s">
        <v>148</v>
      </c>
      <c r="I46" s="19">
        <v>35</v>
      </c>
      <c r="J46" s="28" t="s">
        <v>210</v>
      </c>
      <c r="K46" s="182">
        <v>1</v>
      </c>
      <c r="L46" s="113" t="s">
        <v>211</v>
      </c>
      <c r="M46" s="114" t="s">
        <v>173</v>
      </c>
      <c r="N46" s="110" t="s">
        <v>195</v>
      </c>
      <c r="O46" s="113" t="s">
        <v>212</v>
      </c>
      <c r="P46" s="404" t="s">
        <v>202</v>
      </c>
      <c r="Q46" s="130">
        <v>44927</v>
      </c>
      <c r="R46" s="130">
        <v>44957</v>
      </c>
      <c r="S46" s="166">
        <v>0.25</v>
      </c>
      <c r="T46" s="166">
        <v>0.25</v>
      </c>
      <c r="U46" s="166">
        <v>0.25</v>
      </c>
      <c r="V46" s="166">
        <v>0.25</v>
      </c>
      <c r="W46" s="11"/>
      <c r="X46" s="93">
        <f t="shared" si="95"/>
        <v>0</v>
      </c>
      <c r="Y46" s="10">
        <f t="shared" si="96"/>
        <v>0</v>
      </c>
      <c r="Z46" s="10">
        <f t="shared" si="97"/>
        <v>0</v>
      </c>
      <c r="AA46" s="10">
        <f t="shared" si="98"/>
        <v>0</v>
      </c>
      <c r="AB46" s="10">
        <f t="shared" si="4"/>
        <v>1</v>
      </c>
      <c r="AC46" s="49">
        <v>0</v>
      </c>
      <c r="AD46" s="50">
        <f t="shared" si="31"/>
        <v>0</v>
      </c>
      <c r="AE46" s="50">
        <f t="shared" si="32"/>
        <v>0</v>
      </c>
      <c r="AF46" s="50">
        <f t="shared" si="33"/>
        <v>0</v>
      </c>
      <c r="AG46" s="50">
        <f t="shared" si="34"/>
        <v>0</v>
      </c>
      <c r="AH46" s="50">
        <f t="shared" si="35"/>
        <v>1</v>
      </c>
      <c r="AI46" s="49">
        <v>0</v>
      </c>
      <c r="AJ46" s="50">
        <f t="shared" si="99"/>
        <v>0</v>
      </c>
      <c r="AK46" s="50">
        <f t="shared" si="100"/>
        <v>0</v>
      </c>
      <c r="AL46" s="50">
        <f t="shared" si="101"/>
        <v>0</v>
      </c>
      <c r="AM46" s="50">
        <f t="shared" si="102"/>
        <v>0</v>
      </c>
      <c r="AN46" s="50">
        <f t="shared" si="103"/>
        <v>1</v>
      </c>
      <c r="AO46" s="49">
        <v>0</v>
      </c>
      <c r="AP46" s="50">
        <f t="shared" si="41"/>
        <v>0</v>
      </c>
      <c r="AQ46" s="50">
        <f t="shared" si="42"/>
        <v>0</v>
      </c>
      <c r="AR46" s="50">
        <f t="shared" si="43"/>
        <v>0</v>
      </c>
      <c r="AS46" s="50">
        <f t="shared" si="44"/>
        <v>0</v>
      </c>
      <c r="AT46" s="50">
        <f t="shared" si="45"/>
        <v>1</v>
      </c>
      <c r="AU46" s="49">
        <v>0</v>
      </c>
      <c r="AV46" s="49">
        <f>+(AC46+AI46+AO46+AU46)/4</f>
        <v>0</v>
      </c>
      <c r="AW46" s="78"/>
      <c r="AX46" s="79"/>
    </row>
    <row r="47" spans="1:50" ht="109.5" customHeight="1">
      <c r="A47" s="336"/>
      <c r="B47" s="336"/>
      <c r="C47" s="325"/>
      <c r="D47" s="250"/>
      <c r="E47" s="253"/>
      <c r="F47" s="239"/>
      <c r="G47" s="239"/>
      <c r="H47" s="239"/>
      <c r="I47" s="19">
        <v>36</v>
      </c>
      <c r="J47" s="152" t="s">
        <v>292</v>
      </c>
      <c r="K47" s="186">
        <v>2</v>
      </c>
      <c r="L47" s="113" t="s">
        <v>293</v>
      </c>
      <c r="M47" s="159" t="s">
        <v>203</v>
      </c>
      <c r="N47" s="156" t="s">
        <v>275</v>
      </c>
      <c r="O47" s="113" t="s">
        <v>294</v>
      </c>
      <c r="P47" s="405" t="s">
        <v>270</v>
      </c>
      <c r="Q47" s="130">
        <v>44927</v>
      </c>
      <c r="R47" s="130">
        <v>45290</v>
      </c>
      <c r="S47" s="167" t="s">
        <v>284</v>
      </c>
      <c r="T47" s="167">
        <v>0.5</v>
      </c>
      <c r="U47" s="167" t="s">
        <v>284</v>
      </c>
      <c r="V47" s="167">
        <v>0.5</v>
      </c>
      <c r="W47" s="11"/>
      <c r="X47" s="93">
        <f t="shared" si="95"/>
        <v>0</v>
      </c>
      <c r="Y47" s="10">
        <f t="shared" si="96"/>
        <v>0</v>
      </c>
      <c r="Z47" s="10">
        <f t="shared" si="97"/>
        <v>0</v>
      </c>
      <c r="AA47" s="10">
        <f t="shared" si="98"/>
        <v>0</v>
      </c>
      <c r="AB47" s="10">
        <f t="shared" si="4"/>
        <v>1</v>
      </c>
      <c r="AC47" s="49">
        <v>0</v>
      </c>
      <c r="AD47" s="50">
        <f t="shared" ref="AD47:AD48" si="104">IF(AND(AI47&gt;=80%),1,0)</f>
        <v>0</v>
      </c>
      <c r="AE47" s="50">
        <f t="shared" ref="AE47:AE48" si="105">IF(AND(AI47&gt;=70%, AI47&lt;=79.99%),1,0)</f>
        <v>0</v>
      </c>
      <c r="AF47" s="50">
        <f t="shared" ref="AF47:AF48" si="106">IF(AND(AI47&gt;=60%, AI47&lt;=69.99%),1,0)</f>
        <v>0</v>
      </c>
      <c r="AG47" s="50">
        <f t="shared" ref="AG47:AG48" si="107">IF(AND(AI47&gt;=40%, AI47&lt;=59.99%),1,0)</f>
        <v>0</v>
      </c>
      <c r="AH47" s="50">
        <f t="shared" ref="AH47:AH48" si="108">IF(AND(AI47&gt;=0%, AI47&lt;=39.99%),1,0)</f>
        <v>1</v>
      </c>
      <c r="AI47" s="49">
        <v>0</v>
      </c>
      <c r="AJ47" s="50">
        <f t="shared" ref="AJ47:AJ65" si="109">IF(AND(AO47&gt;=80%),1,0)</f>
        <v>0</v>
      </c>
      <c r="AK47" s="50">
        <f t="shared" ref="AK47:AK65" si="110">IF(AND(AO47&gt;=70%, AO47&lt;=79.99%),1,0)</f>
        <v>0</v>
      </c>
      <c r="AL47" s="50">
        <f t="shared" ref="AL47:AL65" si="111">IF(AND(AO47&gt;=60%, AO47&lt;=69.99%),1,0)</f>
        <v>0</v>
      </c>
      <c r="AM47" s="50">
        <f t="shared" ref="AM47:AM65" si="112">IF(AND(AO47&gt;=40%, AO47&lt;=59.99%),1,0)</f>
        <v>0</v>
      </c>
      <c r="AN47" s="50">
        <f t="shared" ref="AN47:AN65" si="113">IF(AND(AO47&gt;=0%, AO47&lt;=39.99%),1,0)</f>
        <v>1</v>
      </c>
      <c r="AO47" s="49">
        <v>0</v>
      </c>
      <c r="AP47" s="50">
        <f t="shared" ref="AP47:AP65" si="114">IF(AND(AU47&gt;=80%),1,0)</f>
        <v>0</v>
      </c>
      <c r="AQ47" s="50">
        <f t="shared" ref="AQ47:AQ65" si="115">IF(AND(AU47&gt;=70%, AU47&lt;=79.99%),1,0)</f>
        <v>0</v>
      </c>
      <c r="AR47" s="50">
        <f t="shared" ref="AR47:AR65" si="116">IF(AND(AU47&gt;=60%, AU47&lt;=69.99%),1,0)</f>
        <v>0</v>
      </c>
      <c r="AS47" s="50">
        <f t="shared" ref="AS47:AS65" si="117">IF(AND(AU47&gt;=40%, AU47&lt;=59.99%),1,0)</f>
        <v>0</v>
      </c>
      <c r="AT47" s="50">
        <f t="shared" ref="AT47:AT65" si="118">IF(AND(AU47&gt;=0%, AU47&lt;=39.99%),1,0)</f>
        <v>1</v>
      </c>
      <c r="AU47" s="49">
        <v>0</v>
      </c>
      <c r="AV47" s="49">
        <f>+(AI47+AU47)/2</f>
        <v>0</v>
      </c>
      <c r="AW47" s="78"/>
      <c r="AX47" s="79"/>
    </row>
    <row r="48" spans="1:50" ht="109.5" customHeight="1">
      <c r="A48" s="336"/>
      <c r="B48" s="336"/>
      <c r="C48" s="325"/>
      <c r="D48" s="250"/>
      <c r="E48" s="253"/>
      <c r="F48" s="150" t="s">
        <v>169</v>
      </c>
      <c r="G48" s="118" t="s">
        <v>151</v>
      </c>
      <c r="H48" s="141"/>
      <c r="I48" s="19">
        <v>37</v>
      </c>
      <c r="J48" s="28" t="s">
        <v>295</v>
      </c>
      <c r="K48" s="179">
        <v>4</v>
      </c>
      <c r="L48" s="28" t="s">
        <v>296</v>
      </c>
      <c r="M48" s="30" t="s">
        <v>173</v>
      </c>
      <c r="N48" s="30" t="s">
        <v>297</v>
      </c>
      <c r="O48" s="28" t="s">
        <v>298</v>
      </c>
      <c r="P48" s="404" t="s">
        <v>260</v>
      </c>
      <c r="Q48" s="134">
        <v>44564</v>
      </c>
      <c r="R48" s="134">
        <v>44926</v>
      </c>
      <c r="S48" s="165">
        <v>0.25</v>
      </c>
      <c r="T48" s="165">
        <v>0.25</v>
      </c>
      <c r="U48" s="165">
        <v>0.25</v>
      </c>
      <c r="V48" s="164">
        <v>0.25</v>
      </c>
      <c r="W48" s="11"/>
      <c r="X48" s="93">
        <f t="shared" si="95"/>
        <v>0</v>
      </c>
      <c r="Y48" s="10">
        <f t="shared" si="96"/>
        <v>0</v>
      </c>
      <c r="Z48" s="10">
        <f t="shared" si="97"/>
        <v>0</v>
      </c>
      <c r="AA48" s="10">
        <f t="shared" si="98"/>
        <v>0</v>
      </c>
      <c r="AB48" s="10">
        <f t="shared" si="4"/>
        <v>1</v>
      </c>
      <c r="AC48" s="49">
        <v>0</v>
      </c>
      <c r="AD48" s="50">
        <f t="shared" si="104"/>
        <v>0</v>
      </c>
      <c r="AE48" s="50">
        <f t="shared" si="105"/>
        <v>0</v>
      </c>
      <c r="AF48" s="50">
        <f t="shared" si="106"/>
        <v>0</v>
      </c>
      <c r="AG48" s="50">
        <f t="shared" si="107"/>
        <v>0</v>
      </c>
      <c r="AH48" s="50">
        <f t="shared" si="108"/>
        <v>1</v>
      </c>
      <c r="AI48" s="49">
        <v>0</v>
      </c>
      <c r="AJ48" s="50">
        <f t="shared" si="109"/>
        <v>0</v>
      </c>
      <c r="AK48" s="50">
        <f t="shared" si="110"/>
        <v>0</v>
      </c>
      <c r="AL48" s="50">
        <f t="shared" si="111"/>
        <v>0</v>
      </c>
      <c r="AM48" s="50">
        <f t="shared" si="112"/>
        <v>0</v>
      </c>
      <c r="AN48" s="50">
        <f t="shared" si="113"/>
        <v>1</v>
      </c>
      <c r="AO48" s="49">
        <v>0</v>
      </c>
      <c r="AP48" s="50">
        <f t="shared" si="114"/>
        <v>0</v>
      </c>
      <c r="AQ48" s="50">
        <f t="shared" si="115"/>
        <v>0</v>
      </c>
      <c r="AR48" s="50">
        <f t="shared" si="116"/>
        <v>0</v>
      </c>
      <c r="AS48" s="50">
        <f t="shared" si="117"/>
        <v>0</v>
      </c>
      <c r="AT48" s="50">
        <f t="shared" si="118"/>
        <v>1</v>
      </c>
      <c r="AU48" s="49">
        <v>0</v>
      </c>
      <c r="AV48" s="49">
        <f>+(AC48+AI48+AO48+AU48)/4</f>
        <v>0</v>
      </c>
      <c r="AW48" s="78"/>
      <c r="AX48" s="79"/>
    </row>
    <row r="49" spans="1:50" ht="115.5" customHeight="1">
      <c r="A49" s="336"/>
      <c r="B49" s="336"/>
      <c r="C49" s="325"/>
      <c r="D49" s="250"/>
      <c r="E49" s="253"/>
      <c r="F49" s="248" t="s">
        <v>160</v>
      </c>
      <c r="G49" s="267" t="s">
        <v>150</v>
      </c>
      <c r="H49" s="144" t="s">
        <v>125</v>
      </c>
      <c r="I49" s="71">
        <v>38</v>
      </c>
      <c r="J49" s="28" t="s">
        <v>222</v>
      </c>
      <c r="K49" s="192">
        <v>1</v>
      </c>
      <c r="L49" s="32" t="s">
        <v>213</v>
      </c>
      <c r="M49" s="114" t="s">
        <v>173</v>
      </c>
      <c r="N49" s="110" t="s">
        <v>195</v>
      </c>
      <c r="O49" s="113" t="s">
        <v>214</v>
      </c>
      <c r="P49" s="404" t="s">
        <v>202</v>
      </c>
      <c r="Q49" s="130">
        <v>44927</v>
      </c>
      <c r="R49" s="130">
        <v>44895</v>
      </c>
      <c r="S49" s="166">
        <v>0.25</v>
      </c>
      <c r="T49" s="166">
        <v>0.3</v>
      </c>
      <c r="U49" s="166">
        <v>0.3</v>
      </c>
      <c r="V49" s="166">
        <v>0.15</v>
      </c>
      <c r="W49" s="11"/>
      <c r="X49" s="93">
        <f t="shared" si="95"/>
        <v>0</v>
      </c>
      <c r="Y49" s="10">
        <f t="shared" si="96"/>
        <v>0</v>
      </c>
      <c r="Z49" s="10">
        <f t="shared" si="97"/>
        <v>0</v>
      </c>
      <c r="AA49" s="10">
        <f t="shared" si="98"/>
        <v>0</v>
      </c>
      <c r="AB49" s="10">
        <f t="shared" si="4"/>
        <v>1</v>
      </c>
      <c r="AC49" s="49">
        <v>0</v>
      </c>
      <c r="AD49" s="50">
        <f t="shared" si="31"/>
        <v>0</v>
      </c>
      <c r="AE49" s="50">
        <f t="shared" si="32"/>
        <v>0</v>
      </c>
      <c r="AF49" s="50">
        <f t="shared" si="33"/>
        <v>0</v>
      </c>
      <c r="AG49" s="50">
        <f t="shared" si="34"/>
        <v>0</v>
      </c>
      <c r="AH49" s="50">
        <f t="shared" si="35"/>
        <v>1</v>
      </c>
      <c r="AI49" s="49">
        <v>0</v>
      </c>
      <c r="AJ49" s="50">
        <f t="shared" si="109"/>
        <v>0</v>
      </c>
      <c r="AK49" s="50">
        <f t="shared" si="110"/>
        <v>0</v>
      </c>
      <c r="AL49" s="50">
        <f t="shared" si="111"/>
        <v>0</v>
      </c>
      <c r="AM49" s="50">
        <f t="shared" si="112"/>
        <v>0</v>
      </c>
      <c r="AN49" s="50">
        <f t="shared" si="113"/>
        <v>1</v>
      </c>
      <c r="AO49" s="49">
        <v>0</v>
      </c>
      <c r="AP49" s="50">
        <f t="shared" si="114"/>
        <v>0</v>
      </c>
      <c r="AQ49" s="50">
        <f t="shared" si="115"/>
        <v>0</v>
      </c>
      <c r="AR49" s="50">
        <f t="shared" si="116"/>
        <v>0</v>
      </c>
      <c r="AS49" s="50">
        <f t="shared" si="117"/>
        <v>0</v>
      </c>
      <c r="AT49" s="50">
        <f t="shared" si="118"/>
        <v>1</v>
      </c>
      <c r="AU49" s="49">
        <v>0</v>
      </c>
      <c r="AV49" s="49">
        <f>+(AC49+AI49+AO49+AU49)/4</f>
        <v>0</v>
      </c>
      <c r="AW49" s="78"/>
      <c r="AX49" s="78"/>
    </row>
    <row r="50" spans="1:50" ht="122.25" customHeight="1">
      <c r="A50" s="336"/>
      <c r="B50" s="336"/>
      <c r="C50" s="325"/>
      <c r="D50" s="250"/>
      <c r="E50" s="253"/>
      <c r="F50" s="333"/>
      <c r="G50" s="267"/>
      <c r="H50" s="141" t="s">
        <v>126</v>
      </c>
      <c r="I50" s="19">
        <v>39</v>
      </c>
      <c r="J50" s="151" t="s">
        <v>323</v>
      </c>
      <c r="K50" s="193">
        <v>1</v>
      </c>
      <c r="L50" s="157" t="s">
        <v>353</v>
      </c>
      <c r="M50" s="29" t="s">
        <v>203</v>
      </c>
      <c r="N50" s="29" t="s">
        <v>195</v>
      </c>
      <c r="O50" s="151" t="s">
        <v>354</v>
      </c>
      <c r="P50" s="404" t="s">
        <v>322</v>
      </c>
      <c r="Q50" s="161">
        <v>44928</v>
      </c>
      <c r="R50" s="162">
        <v>44925</v>
      </c>
      <c r="S50" s="167">
        <v>0.25</v>
      </c>
      <c r="T50" s="170">
        <v>0.25</v>
      </c>
      <c r="U50" s="170">
        <v>0.25</v>
      </c>
      <c r="V50" s="170">
        <v>0.25</v>
      </c>
      <c r="W50" s="11"/>
      <c r="X50" s="93">
        <f t="shared" si="95"/>
        <v>0</v>
      </c>
      <c r="Y50" s="10">
        <f t="shared" si="96"/>
        <v>0</v>
      </c>
      <c r="Z50" s="10">
        <f t="shared" si="97"/>
        <v>0</v>
      </c>
      <c r="AA50" s="10">
        <f t="shared" si="98"/>
        <v>0</v>
      </c>
      <c r="AB50" s="10">
        <f t="shared" si="4"/>
        <v>1</v>
      </c>
      <c r="AC50" s="49">
        <v>0</v>
      </c>
      <c r="AD50" s="50">
        <f t="shared" si="31"/>
        <v>0</v>
      </c>
      <c r="AE50" s="50">
        <f t="shared" si="32"/>
        <v>0</v>
      </c>
      <c r="AF50" s="50">
        <f t="shared" si="33"/>
        <v>0</v>
      </c>
      <c r="AG50" s="50">
        <f t="shared" si="34"/>
        <v>0</v>
      </c>
      <c r="AH50" s="50">
        <f t="shared" si="35"/>
        <v>1</v>
      </c>
      <c r="AI50" s="49">
        <v>0</v>
      </c>
      <c r="AJ50" s="50">
        <f t="shared" si="109"/>
        <v>0</v>
      </c>
      <c r="AK50" s="50">
        <f t="shared" si="110"/>
        <v>0</v>
      </c>
      <c r="AL50" s="50">
        <f t="shared" si="111"/>
        <v>0</v>
      </c>
      <c r="AM50" s="50">
        <f t="shared" si="112"/>
        <v>0</v>
      </c>
      <c r="AN50" s="50">
        <f t="shared" si="113"/>
        <v>1</v>
      </c>
      <c r="AO50" s="49">
        <v>0</v>
      </c>
      <c r="AP50" s="50">
        <f t="shared" si="114"/>
        <v>0</v>
      </c>
      <c r="AQ50" s="50">
        <f t="shared" si="115"/>
        <v>0</v>
      </c>
      <c r="AR50" s="50">
        <f t="shared" si="116"/>
        <v>0</v>
      </c>
      <c r="AS50" s="50">
        <f t="shared" si="117"/>
        <v>0</v>
      </c>
      <c r="AT50" s="50">
        <f t="shared" si="118"/>
        <v>1</v>
      </c>
      <c r="AU50" s="49">
        <v>0</v>
      </c>
      <c r="AV50" s="49">
        <f>+(AC50+AI50+AO50+AU50)/4</f>
        <v>0</v>
      </c>
      <c r="AW50" s="78"/>
      <c r="AX50" s="78"/>
    </row>
    <row r="51" spans="1:50" ht="85.5" customHeight="1">
      <c r="A51" s="336"/>
      <c r="B51" s="336"/>
      <c r="C51" s="325"/>
      <c r="D51" s="250"/>
      <c r="E51" s="260"/>
      <c r="F51" s="248" t="s">
        <v>233</v>
      </c>
      <c r="G51" s="248" t="s">
        <v>153</v>
      </c>
      <c r="H51" s="240" t="s">
        <v>152</v>
      </c>
      <c r="I51" s="19">
        <v>40</v>
      </c>
      <c r="J51" s="28" t="s">
        <v>223</v>
      </c>
      <c r="K51" s="416" t="s">
        <v>230</v>
      </c>
      <c r="L51" s="28" t="s">
        <v>224</v>
      </c>
      <c r="M51" s="30" t="s">
        <v>173</v>
      </c>
      <c r="N51" s="30" t="s">
        <v>195</v>
      </c>
      <c r="O51" s="153" t="s">
        <v>225</v>
      </c>
      <c r="P51" s="412" t="s">
        <v>202</v>
      </c>
      <c r="Q51" s="137">
        <v>44927</v>
      </c>
      <c r="R51" s="137">
        <v>45291</v>
      </c>
      <c r="S51" s="171">
        <v>0.25</v>
      </c>
      <c r="T51" s="164">
        <v>0.25</v>
      </c>
      <c r="U51" s="164">
        <v>0.25</v>
      </c>
      <c r="V51" s="164">
        <v>0.25</v>
      </c>
      <c r="W51" s="11"/>
      <c r="X51" s="93">
        <f t="shared" si="95"/>
        <v>0</v>
      </c>
      <c r="Y51" s="10">
        <f t="shared" si="96"/>
        <v>0</v>
      </c>
      <c r="Z51" s="10">
        <f t="shared" si="97"/>
        <v>0</v>
      </c>
      <c r="AA51" s="10">
        <f t="shared" si="98"/>
        <v>0</v>
      </c>
      <c r="AB51" s="10">
        <f t="shared" si="4"/>
        <v>1</v>
      </c>
      <c r="AC51" s="49">
        <v>0</v>
      </c>
      <c r="AD51" s="50">
        <f t="shared" si="31"/>
        <v>0</v>
      </c>
      <c r="AE51" s="50">
        <f t="shared" si="32"/>
        <v>0</v>
      </c>
      <c r="AF51" s="50">
        <f t="shared" si="33"/>
        <v>0</v>
      </c>
      <c r="AG51" s="50">
        <f t="shared" si="34"/>
        <v>0</v>
      </c>
      <c r="AH51" s="50">
        <f t="shared" si="35"/>
        <v>1</v>
      </c>
      <c r="AI51" s="49">
        <v>0</v>
      </c>
      <c r="AJ51" s="50">
        <f t="shared" si="109"/>
        <v>0</v>
      </c>
      <c r="AK51" s="50">
        <f t="shared" si="110"/>
        <v>0</v>
      </c>
      <c r="AL51" s="50">
        <f t="shared" si="111"/>
        <v>0</v>
      </c>
      <c r="AM51" s="50">
        <f t="shared" si="112"/>
        <v>0</v>
      </c>
      <c r="AN51" s="50">
        <f t="shared" si="113"/>
        <v>1</v>
      </c>
      <c r="AO51" s="49">
        <v>0</v>
      </c>
      <c r="AP51" s="50">
        <f t="shared" si="114"/>
        <v>0</v>
      </c>
      <c r="AQ51" s="50">
        <f t="shared" si="115"/>
        <v>0</v>
      </c>
      <c r="AR51" s="50">
        <f t="shared" si="116"/>
        <v>0</v>
      </c>
      <c r="AS51" s="50">
        <f t="shared" si="117"/>
        <v>0</v>
      </c>
      <c r="AT51" s="50">
        <f t="shared" si="118"/>
        <v>1</v>
      </c>
      <c r="AU51" s="49">
        <v>0</v>
      </c>
      <c r="AV51" s="49">
        <f>+(AC51+AI51+AO51+AU51)/4</f>
        <v>0</v>
      </c>
      <c r="AW51" s="78"/>
      <c r="AX51" s="11"/>
    </row>
    <row r="52" spans="1:50" ht="72" customHeight="1">
      <c r="A52" s="336"/>
      <c r="B52" s="336"/>
      <c r="C52" s="325"/>
      <c r="D52" s="138"/>
      <c r="E52" s="260"/>
      <c r="F52" s="254"/>
      <c r="G52" s="254"/>
      <c r="H52" s="331"/>
      <c r="I52" s="19">
        <v>41</v>
      </c>
      <c r="J52" s="28" t="s">
        <v>379</v>
      </c>
      <c r="K52" s="417">
        <v>1</v>
      </c>
      <c r="L52" s="55" t="s">
        <v>234</v>
      </c>
      <c r="M52" s="29" t="s">
        <v>173</v>
      </c>
      <c r="N52" s="30" t="s">
        <v>235</v>
      </c>
      <c r="O52" s="55" t="s">
        <v>380</v>
      </c>
      <c r="P52" s="407" t="s">
        <v>83</v>
      </c>
      <c r="Q52" s="397">
        <v>44927</v>
      </c>
      <c r="R52" s="131">
        <v>45000</v>
      </c>
      <c r="S52" s="171">
        <v>1</v>
      </c>
      <c r="T52" s="164" t="s">
        <v>180</v>
      </c>
      <c r="U52" s="164" t="s">
        <v>180</v>
      </c>
      <c r="V52" s="164" t="s">
        <v>180</v>
      </c>
      <c r="W52" s="11"/>
      <c r="X52" s="93">
        <f t="shared" si="95"/>
        <v>0</v>
      </c>
      <c r="Y52" s="10">
        <f t="shared" si="96"/>
        <v>0</v>
      </c>
      <c r="Z52" s="10">
        <f t="shared" si="97"/>
        <v>0</v>
      </c>
      <c r="AA52" s="10">
        <f t="shared" si="98"/>
        <v>0</v>
      </c>
      <c r="AB52" s="10">
        <f t="shared" si="4"/>
        <v>1</v>
      </c>
      <c r="AC52" s="49">
        <v>0</v>
      </c>
      <c r="AD52" s="50">
        <f t="shared" ref="AD52:AD65" si="119">IF(AND(AI52&gt;=80%),1,0)</f>
        <v>0</v>
      </c>
      <c r="AE52" s="50">
        <f t="shared" ref="AE52:AE65" si="120">IF(AND(AI52&gt;=70%, AI52&lt;=79.99%),1,0)</f>
        <v>0</v>
      </c>
      <c r="AF52" s="50">
        <f t="shared" ref="AF52:AF65" si="121">IF(AND(AI52&gt;=60%, AI52&lt;=69.99%),1,0)</f>
        <v>0</v>
      </c>
      <c r="AG52" s="50">
        <f t="shared" ref="AG52:AG65" si="122">IF(AND(AI52&gt;=40%, AI52&lt;=59.99%),1,0)</f>
        <v>0</v>
      </c>
      <c r="AH52" s="50">
        <f t="shared" ref="AH52:AH65" si="123">IF(AND(AI52&gt;=0%, AI52&lt;=39.99%),1,0)</f>
        <v>1</v>
      </c>
      <c r="AI52" s="49">
        <v>0</v>
      </c>
      <c r="AJ52" s="50">
        <f t="shared" si="109"/>
        <v>0</v>
      </c>
      <c r="AK52" s="50">
        <f t="shared" si="110"/>
        <v>0</v>
      </c>
      <c r="AL52" s="50">
        <f t="shared" si="111"/>
        <v>0</v>
      </c>
      <c r="AM52" s="50">
        <f t="shared" si="112"/>
        <v>0</v>
      </c>
      <c r="AN52" s="50">
        <f t="shared" si="113"/>
        <v>1</v>
      </c>
      <c r="AO52" s="49">
        <v>0</v>
      </c>
      <c r="AP52" s="50">
        <f t="shared" si="114"/>
        <v>0</v>
      </c>
      <c r="AQ52" s="50">
        <f t="shared" si="115"/>
        <v>0</v>
      </c>
      <c r="AR52" s="50">
        <f t="shared" si="116"/>
        <v>0</v>
      </c>
      <c r="AS52" s="50">
        <f t="shared" si="117"/>
        <v>0</v>
      </c>
      <c r="AT52" s="50">
        <f t="shared" si="118"/>
        <v>1</v>
      </c>
      <c r="AU52" s="49">
        <v>0</v>
      </c>
      <c r="AV52" s="49">
        <f>AC52</f>
        <v>0</v>
      </c>
      <c r="AW52" s="78"/>
      <c r="AX52" s="11"/>
    </row>
    <row r="53" spans="1:50" ht="116.25" customHeight="1">
      <c r="A53" s="336"/>
      <c r="B53" s="336"/>
      <c r="C53" s="325"/>
      <c r="D53" s="138"/>
      <c r="E53" s="260"/>
      <c r="F53" s="254"/>
      <c r="G53" s="254"/>
      <c r="H53" s="331"/>
      <c r="I53" s="19">
        <v>42</v>
      </c>
      <c r="J53" s="28" t="s">
        <v>385</v>
      </c>
      <c r="K53" s="417">
        <v>1</v>
      </c>
      <c r="L53" s="246" t="s">
        <v>391</v>
      </c>
      <c r="M53" s="257" t="s">
        <v>173</v>
      </c>
      <c r="N53" s="257" t="s">
        <v>389</v>
      </c>
      <c r="O53" s="246" t="s">
        <v>390</v>
      </c>
      <c r="P53" s="419" t="s">
        <v>392</v>
      </c>
      <c r="Q53" s="137">
        <v>44927</v>
      </c>
      <c r="R53" s="137">
        <v>45291</v>
      </c>
      <c r="S53" s="171">
        <v>0.25</v>
      </c>
      <c r="T53" s="171">
        <v>0.25</v>
      </c>
      <c r="U53" s="171">
        <v>0.25</v>
      </c>
      <c r="V53" s="171">
        <v>0.25</v>
      </c>
      <c r="W53" s="11"/>
      <c r="X53" s="93">
        <f t="shared" si="95"/>
        <v>0</v>
      </c>
      <c r="Y53" s="10">
        <f t="shared" si="96"/>
        <v>0</v>
      </c>
      <c r="Z53" s="10">
        <f t="shared" si="97"/>
        <v>0</v>
      </c>
      <c r="AA53" s="10">
        <f t="shared" si="98"/>
        <v>0</v>
      </c>
      <c r="AB53" s="10">
        <f t="shared" si="4"/>
        <v>1</v>
      </c>
      <c r="AC53" s="49">
        <v>0</v>
      </c>
      <c r="AD53" s="50">
        <f t="shared" si="119"/>
        <v>0</v>
      </c>
      <c r="AE53" s="50">
        <f t="shared" si="120"/>
        <v>0</v>
      </c>
      <c r="AF53" s="50">
        <f t="shared" si="121"/>
        <v>0</v>
      </c>
      <c r="AG53" s="50">
        <f t="shared" si="122"/>
        <v>0</v>
      </c>
      <c r="AH53" s="50">
        <f t="shared" si="123"/>
        <v>1</v>
      </c>
      <c r="AI53" s="49">
        <v>0</v>
      </c>
      <c r="AJ53" s="50">
        <f t="shared" si="109"/>
        <v>0</v>
      </c>
      <c r="AK53" s="50">
        <f t="shared" si="110"/>
        <v>0</v>
      </c>
      <c r="AL53" s="50">
        <f t="shared" si="111"/>
        <v>0</v>
      </c>
      <c r="AM53" s="50">
        <f t="shared" si="112"/>
        <v>0</v>
      </c>
      <c r="AN53" s="50">
        <f t="shared" si="113"/>
        <v>1</v>
      </c>
      <c r="AO53" s="49">
        <v>0</v>
      </c>
      <c r="AP53" s="50">
        <f t="shared" si="114"/>
        <v>0</v>
      </c>
      <c r="AQ53" s="50">
        <f t="shared" si="115"/>
        <v>0</v>
      </c>
      <c r="AR53" s="50">
        <f t="shared" si="116"/>
        <v>0</v>
      </c>
      <c r="AS53" s="50">
        <f t="shared" si="117"/>
        <v>0</v>
      </c>
      <c r="AT53" s="50">
        <f t="shared" si="118"/>
        <v>1</v>
      </c>
      <c r="AU53" s="49">
        <v>0</v>
      </c>
      <c r="AV53" s="49">
        <f>+(AI53+AO53+AU53)/3</f>
        <v>0</v>
      </c>
      <c r="AW53" s="78"/>
      <c r="AX53" s="11"/>
    </row>
    <row r="54" spans="1:50" ht="106.5" customHeight="1">
      <c r="A54" s="336"/>
      <c r="B54" s="336"/>
      <c r="C54" s="325"/>
      <c r="D54" s="138"/>
      <c r="E54" s="260"/>
      <c r="F54" s="254"/>
      <c r="G54" s="254"/>
      <c r="H54" s="331"/>
      <c r="I54" s="19">
        <v>43</v>
      </c>
      <c r="J54" s="28" t="s">
        <v>388</v>
      </c>
      <c r="K54" s="417">
        <v>1</v>
      </c>
      <c r="L54" s="239"/>
      <c r="M54" s="251"/>
      <c r="N54" s="251"/>
      <c r="O54" s="239"/>
      <c r="P54" s="328"/>
      <c r="Q54" s="137">
        <v>44927</v>
      </c>
      <c r="R54" s="137">
        <v>45291</v>
      </c>
      <c r="S54" s="171">
        <v>0.25</v>
      </c>
      <c r="T54" s="164">
        <v>0.25</v>
      </c>
      <c r="U54" s="164">
        <v>0.25</v>
      </c>
      <c r="V54" s="164">
        <v>0.25</v>
      </c>
      <c r="W54" s="11"/>
      <c r="X54" s="93">
        <f t="shared" si="95"/>
        <v>0</v>
      </c>
      <c r="Y54" s="10">
        <f t="shared" si="96"/>
        <v>0</v>
      </c>
      <c r="Z54" s="10">
        <f t="shared" si="97"/>
        <v>0</v>
      </c>
      <c r="AA54" s="10">
        <f t="shared" si="98"/>
        <v>0</v>
      </c>
      <c r="AB54" s="10">
        <f t="shared" si="4"/>
        <v>1</v>
      </c>
      <c r="AC54" s="49">
        <v>0</v>
      </c>
      <c r="AD54" s="50">
        <f t="shared" si="119"/>
        <v>0</v>
      </c>
      <c r="AE54" s="50">
        <f t="shared" si="120"/>
        <v>0</v>
      </c>
      <c r="AF54" s="50">
        <f t="shared" si="121"/>
        <v>0</v>
      </c>
      <c r="AG54" s="50">
        <f t="shared" si="122"/>
        <v>0</v>
      </c>
      <c r="AH54" s="50">
        <f t="shared" si="123"/>
        <v>1</v>
      </c>
      <c r="AI54" s="49">
        <v>0</v>
      </c>
      <c r="AJ54" s="50">
        <f t="shared" si="109"/>
        <v>0</v>
      </c>
      <c r="AK54" s="50">
        <f t="shared" si="110"/>
        <v>0</v>
      </c>
      <c r="AL54" s="50">
        <f t="shared" si="111"/>
        <v>0</v>
      </c>
      <c r="AM54" s="50">
        <f t="shared" si="112"/>
        <v>0</v>
      </c>
      <c r="AN54" s="50">
        <f t="shared" si="113"/>
        <v>1</v>
      </c>
      <c r="AO54" s="49">
        <v>0</v>
      </c>
      <c r="AP54" s="50">
        <f t="shared" si="114"/>
        <v>0</v>
      </c>
      <c r="AQ54" s="50">
        <f t="shared" si="115"/>
        <v>0</v>
      </c>
      <c r="AR54" s="50">
        <f t="shared" si="116"/>
        <v>0</v>
      </c>
      <c r="AS54" s="50">
        <f t="shared" si="117"/>
        <v>0</v>
      </c>
      <c r="AT54" s="50">
        <f t="shared" si="118"/>
        <v>1</v>
      </c>
      <c r="AU54" s="49">
        <v>0</v>
      </c>
      <c r="AV54" s="49">
        <f>+(AI54+AO54+AU54)/3</f>
        <v>0</v>
      </c>
      <c r="AW54" s="78"/>
      <c r="AX54" s="11"/>
    </row>
    <row r="55" spans="1:50" ht="72" customHeight="1">
      <c r="A55" s="336"/>
      <c r="B55" s="336"/>
      <c r="C55" s="325"/>
      <c r="D55" s="138"/>
      <c r="E55" s="260"/>
      <c r="F55" s="254"/>
      <c r="G55" s="254"/>
      <c r="H55" s="331"/>
      <c r="I55" s="19">
        <v>44</v>
      </c>
      <c r="J55" s="28" t="s">
        <v>386</v>
      </c>
      <c r="K55" s="417">
        <v>1</v>
      </c>
      <c r="L55" s="28" t="s">
        <v>387</v>
      </c>
      <c r="M55" s="30" t="s">
        <v>173</v>
      </c>
      <c r="N55" s="30" t="s">
        <v>221</v>
      </c>
      <c r="O55" s="153" t="s">
        <v>358</v>
      </c>
      <c r="P55" s="407" t="s">
        <v>392</v>
      </c>
      <c r="Q55" s="137">
        <v>44927</v>
      </c>
      <c r="R55" s="137">
        <v>45291</v>
      </c>
      <c r="S55" s="171">
        <v>0.25</v>
      </c>
      <c r="T55" s="164">
        <v>0.25</v>
      </c>
      <c r="U55" s="164">
        <v>0.25</v>
      </c>
      <c r="V55" s="164">
        <v>0.25</v>
      </c>
      <c r="W55" s="11"/>
      <c r="X55" s="93">
        <f t="shared" si="95"/>
        <v>0</v>
      </c>
      <c r="Y55" s="10">
        <f t="shared" si="96"/>
        <v>0</v>
      </c>
      <c r="Z55" s="10">
        <f t="shared" si="97"/>
        <v>0</v>
      </c>
      <c r="AA55" s="10">
        <f t="shared" si="98"/>
        <v>0</v>
      </c>
      <c r="AB55" s="10">
        <f t="shared" si="4"/>
        <v>1</v>
      </c>
      <c r="AC55" s="49">
        <v>0</v>
      </c>
      <c r="AD55" s="50">
        <f t="shared" si="119"/>
        <v>0</v>
      </c>
      <c r="AE55" s="50">
        <f t="shared" si="120"/>
        <v>0</v>
      </c>
      <c r="AF55" s="50">
        <f t="shared" si="121"/>
        <v>0</v>
      </c>
      <c r="AG55" s="50">
        <f t="shared" si="122"/>
        <v>0</v>
      </c>
      <c r="AH55" s="50">
        <f t="shared" si="123"/>
        <v>1</v>
      </c>
      <c r="AI55" s="49">
        <v>0</v>
      </c>
      <c r="AJ55" s="50">
        <f t="shared" si="109"/>
        <v>0</v>
      </c>
      <c r="AK55" s="50">
        <f t="shared" si="110"/>
        <v>0</v>
      </c>
      <c r="AL55" s="50">
        <f t="shared" si="111"/>
        <v>0</v>
      </c>
      <c r="AM55" s="50">
        <f t="shared" si="112"/>
        <v>0</v>
      </c>
      <c r="AN55" s="50">
        <f t="shared" si="113"/>
        <v>1</v>
      </c>
      <c r="AO55" s="49">
        <v>0</v>
      </c>
      <c r="AP55" s="50">
        <f t="shared" si="114"/>
        <v>0</v>
      </c>
      <c r="AQ55" s="50">
        <f t="shared" si="115"/>
        <v>0</v>
      </c>
      <c r="AR55" s="50">
        <f t="shared" si="116"/>
        <v>0</v>
      </c>
      <c r="AS55" s="50">
        <f t="shared" si="117"/>
        <v>0</v>
      </c>
      <c r="AT55" s="50">
        <f t="shared" si="118"/>
        <v>1</v>
      </c>
      <c r="AU55" s="49">
        <v>0</v>
      </c>
      <c r="AV55" s="49">
        <f>+(AI55+AO55+AU55)/3</f>
        <v>0</v>
      </c>
      <c r="AW55" s="78"/>
      <c r="AX55" s="11"/>
    </row>
    <row r="56" spans="1:50" ht="87" customHeight="1">
      <c r="A56" s="336"/>
      <c r="B56" s="336"/>
      <c r="C56" s="325"/>
      <c r="D56" s="138"/>
      <c r="E56" s="239"/>
      <c r="F56" s="239"/>
      <c r="G56" s="239"/>
      <c r="H56" s="239"/>
      <c r="I56" s="19">
        <v>45</v>
      </c>
      <c r="J56" s="28" t="s">
        <v>382</v>
      </c>
      <c r="K56" s="418">
        <v>1</v>
      </c>
      <c r="L56" s="28" t="s">
        <v>218</v>
      </c>
      <c r="M56" s="30" t="s">
        <v>186</v>
      </c>
      <c r="N56" s="30" t="s">
        <v>219</v>
      </c>
      <c r="O56" s="153" t="s">
        <v>220</v>
      </c>
      <c r="P56" s="406" t="s">
        <v>381</v>
      </c>
      <c r="Q56" s="137">
        <v>44927</v>
      </c>
      <c r="R56" s="137">
        <v>45291</v>
      </c>
      <c r="S56" s="171">
        <v>0.25</v>
      </c>
      <c r="T56" s="164">
        <v>0.25</v>
      </c>
      <c r="U56" s="164">
        <v>0.25</v>
      </c>
      <c r="V56" s="164">
        <v>0.25</v>
      </c>
      <c r="W56" s="11"/>
      <c r="X56" s="93">
        <f t="shared" si="95"/>
        <v>0</v>
      </c>
      <c r="Y56" s="10">
        <f t="shared" si="96"/>
        <v>0</v>
      </c>
      <c r="Z56" s="10">
        <f t="shared" si="97"/>
        <v>0</v>
      </c>
      <c r="AA56" s="10">
        <f t="shared" si="98"/>
        <v>0</v>
      </c>
      <c r="AB56" s="10">
        <f t="shared" si="4"/>
        <v>1</v>
      </c>
      <c r="AC56" s="49">
        <v>0</v>
      </c>
      <c r="AD56" s="50">
        <f t="shared" si="119"/>
        <v>0</v>
      </c>
      <c r="AE56" s="50">
        <f t="shared" si="120"/>
        <v>0</v>
      </c>
      <c r="AF56" s="50">
        <f t="shared" si="121"/>
        <v>0</v>
      </c>
      <c r="AG56" s="50">
        <f t="shared" si="122"/>
        <v>0</v>
      </c>
      <c r="AH56" s="50">
        <f t="shared" si="123"/>
        <v>1</v>
      </c>
      <c r="AI56" s="49">
        <v>0</v>
      </c>
      <c r="AJ56" s="50">
        <f t="shared" si="109"/>
        <v>0</v>
      </c>
      <c r="AK56" s="50">
        <f t="shared" si="110"/>
        <v>0</v>
      </c>
      <c r="AL56" s="50">
        <f t="shared" si="111"/>
        <v>0</v>
      </c>
      <c r="AM56" s="50">
        <f t="shared" si="112"/>
        <v>0</v>
      </c>
      <c r="AN56" s="50">
        <f t="shared" si="113"/>
        <v>1</v>
      </c>
      <c r="AO56" s="49">
        <v>0</v>
      </c>
      <c r="AP56" s="50">
        <f t="shared" si="114"/>
        <v>0</v>
      </c>
      <c r="AQ56" s="50">
        <f t="shared" si="115"/>
        <v>0</v>
      </c>
      <c r="AR56" s="50">
        <f t="shared" si="116"/>
        <v>0</v>
      </c>
      <c r="AS56" s="50">
        <f t="shared" si="117"/>
        <v>0</v>
      </c>
      <c r="AT56" s="50">
        <f t="shared" si="118"/>
        <v>1</v>
      </c>
      <c r="AU56" s="49">
        <v>0</v>
      </c>
      <c r="AV56" s="49">
        <f>+(AC56+AI56+AO56+AU56)/4</f>
        <v>0</v>
      </c>
      <c r="AW56" s="78"/>
      <c r="AX56" s="11"/>
    </row>
    <row r="57" spans="1:50" ht="96.75" customHeight="1">
      <c r="A57" s="336"/>
      <c r="B57" s="336"/>
      <c r="C57" s="325"/>
      <c r="D57" s="276" t="s">
        <v>54</v>
      </c>
      <c r="E57" s="327" t="s">
        <v>55</v>
      </c>
      <c r="F57" s="248" t="s">
        <v>164</v>
      </c>
      <c r="G57" s="248" t="s">
        <v>154</v>
      </c>
      <c r="H57" s="334" t="s">
        <v>155</v>
      </c>
      <c r="I57" s="242">
        <v>46</v>
      </c>
      <c r="J57" s="246" t="s">
        <v>299</v>
      </c>
      <c r="K57" s="332" t="s">
        <v>300</v>
      </c>
      <c r="L57" s="339" t="s">
        <v>301</v>
      </c>
      <c r="M57" s="340" t="s">
        <v>203</v>
      </c>
      <c r="N57" s="245" t="s">
        <v>177</v>
      </c>
      <c r="O57" s="32" t="s">
        <v>302</v>
      </c>
      <c r="P57" s="413" t="s">
        <v>303</v>
      </c>
      <c r="Q57" s="135">
        <v>44927</v>
      </c>
      <c r="R57" s="135">
        <v>45290</v>
      </c>
      <c r="S57" s="164" t="s">
        <v>284</v>
      </c>
      <c r="T57" s="164">
        <v>0.6</v>
      </c>
      <c r="U57" s="164" t="s">
        <v>284</v>
      </c>
      <c r="V57" s="164">
        <v>0.4</v>
      </c>
      <c r="W57" s="11"/>
      <c r="X57" s="93">
        <f t="shared" si="95"/>
        <v>0</v>
      </c>
      <c r="Y57" s="10">
        <f t="shared" si="96"/>
        <v>0</v>
      </c>
      <c r="Z57" s="10">
        <f t="shared" si="97"/>
        <v>0</v>
      </c>
      <c r="AA57" s="10">
        <f t="shared" si="98"/>
        <v>0</v>
      </c>
      <c r="AB57" s="10">
        <f t="shared" si="4"/>
        <v>1</v>
      </c>
      <c r="AC57" s="49">
        <v>0</v>
      </c>
      <c r="AD57" s="50">
        <f t="shared" si="119"/>
        <v>0</v>
      </c>
      <c r="AE57" s="50">
        <f t="shared" si="120"/>
        <v>0</v>
      </c>
      <c r="AF57" s="50">
        <f t="shared" si="121"/>
        <v>0</v>
      </c>
      <c r="AG57" s="50">
        <f t="shared" si="122"/>
        <v>0</v>
      </c>
      <c r="AH57" s="50">
        <f t="shared" si="123"/>
        <v>1</v>
      </c>
      <c r="AI57" s="49">
        <v>0</v>
      </c>
      <c r="AJ57" s="50">
        <f t="shared" si="109"/>
        <v>0</v>
      </c>
      <c r="AK57" s="50">
        <f t="shared" si="110"/>
        <v>0</v>
      </c>
      <c r="AL57" s="50">
        <f t="shared" si="111"/>
        <v>0</v>
      </c>
      <c r="AM57" s="50">
        <f t="shared" si="112"/>
        <v>0</v>
      </c>
      <c r="AN57" s="50">
        <f t="shared" si="113"/>
        <v>1</v>
      </c>
      <c r="AO57" s="49">
        <v>0</v>
      </c>
      <c r="AP57" s="50">
        <f t="shared" si="114"/>
        <v>0</v>
      </c>
      <c r="AQ57" s="50">
        <f t="shared" si="115"/>
        <v>0</v>
      </c>
      <c r="AR57" s="50">
        <f t="shared" si="116"/>
        <v>0</v>
      </c>
      <c r="AS57" s="50">
        <f t="shared" si="117"/>
        <v>0</v>
      </c>
      <c r="AT57" s="50">
        <f t="shared" si="118"/>
        <v>1</v>
      </c>
      <c r="AU57" s="49">
        <v>0</v>
      </c>
      <c r="AV57" s="49">
        <f>+(AI57+AU57)/2</f>
        <v>0</v>
      </c>
      <c r="AW57" s="78"/>
      <c r="AX57" s="79"/>
    </row>
    <row r="58" spans="1:50" ht="77.25" customHeight="1">
      <c r="A58" s="336"/>
      <c r="B58" s="336"/>
      <c r="C58" s="325"/>
      <c r="D58" s="278"/>
      <c r="E58" s="279"/>
      <c r="F58" s="241"/>
      <c r="G58" s="241"/>
      <c r="H58" s="241"/>
      <c r="I58" s="243"/>
      <c r="J58" s="316"/>
      <c r="K58" s="398"/>
      <c r="L58" s="399"/>
      <c r="M58" s="341"/>
      <c r="N58" s="342"/>
      <c r="O58" s="32" t="s">
        <v>304</v>
      </c>
      <c r="P58" s="414"/>
      <c r="Q58" s="135"/>
      <c r="R58" s="135"/>
      <c r="S58" s="164" t="s">
        <v>284</v>
      </c>
      <c r="T58" s="164">
        <v>0.5</v>
      </c>
      <c r="U58" s="164" t="s">
        <v>284</v>
      </c>
      <c r="V58" s="164">
        <v>0.5</v>
      </c>
      <c r="W58" s="106"/>
      <c r="X58" s="93">
        <f t="shared" si="95"/>
        <v>0</v>
      </c>
      <c r="Y58" s="10">
        <f t="shared" si="96"/>
        <v>0</v>
      </c>
      <c r="Z58" s="10">
        <f t="shared" si="97"/>
        <v>0</v>
      </c>
      <c r="AA58" s="10">
        <f t="shared" si="98"/>
        <v>0</v>
      </c>
      <c r="AB58" s="10">
        <f t="shared" si="4"/>
        <v>1</v>
      </c>
      <c r="AC58" s="49">
        <v>0</v>
      </c>
      <c r="AD58" s="50">
        <f t="shared" si="119"/>
        <v>0</v>
      </c>
      <c r="AE58" s="50">
        <f t="shared" si="120"/>
        <v>0</v>
      </c>
      <c r="AF58" s="50">
        <f t="shared" si="121"/>
        <v>0</v>
      </c>
      <c r="AG58" s="50">
        <f t="shared" si="122"/>
        <v>0</v>
      </c>
      <c r="AH58" s="50">
        <f t="shared" si="123"/>
        <v>1</v>
      </c>
      <c r="AI58" s="49">
        <v>0</v>
      </c>
      <c r="AJ58" s="50">
        <f t="shared" si="109"/>
        <v>0</v>
      </c>
      <c r="AK58" s="50">
        <f t="shared" si="110"/>
        <v>0</v>
      </c>
      <c r="AL58" s="50">
        <f t="shared" si="111"/>
        <v>0</v>
      </c>
      <c r="AM58" s="50">
        <f t="shared" si="112"/>
        <v>0</v>
      </c>
      <c r="AN58" s="50">
        <f t="shared" si="113"/>
        <v>1</v>
      </c>
      <c r="AO58" s="49">
        <v>0</v>
      </c>
      <c r="AP58" s="50">
        <f t="shared" si="114"/>
        <v>0</v>
      </c>
      <c r="AQ58" s="50">
        <f t="shared" si="115"/>
        <v>0</v>
      </c>
      <c r="AR58" s="50">
        <f t="shared" si="116"/>
        <v>0</v>
      </c>
      <c r="AS58" s="50">
        <f t="shared" si="117"/>
        <v>0</v>
      </c>
      <c r="AT58" s="50">
        <f t="shared" si="118"/>
        <v>1</v>
      </c>
      <c r="AU58" s="49">
        <v>0</v>
      </c>
      <c r="AV58" s="49">
        <f>+(AI58+AU58)/2</f>
        <v>0</v>
      </c>
      <c r="AW58" s="78"/>
      <c r="AX58" s="79"/>
    </row>
    <row r="59" spans="1:50" ht="77.25" customHeight="1">
      <c r="A59" s="336"/>
      <c r="B59" s="336"/>
      <c r="C59" s="325"/>
      <c r="D59" s="278"/>
      <c r="E59" s="279"/>
      <c r="F59" s="241"/>
      <c r="G59" s="241"/>
      <c r="H59" s="241"/>
      <c r="I59" s="242">
        <v>47</v>
      </c>
      <c r="J59" s="246" t="s">
        <v>305</v>
      </c>
      <c r="K59" s="194" t="s">
        <v>300</v>
      </c>
      <c r="L59" s="399"/>
      <c r="M59" s="341"/>
      <c r="N59" s="135" t="s">
        <v>275</v>
      </c>
      <c r="O59" s="32" t="s">
        <v>306</v>
      </c>
      <c r="P59" s="413" t="s">
        <v>303</v>
      </c>
      <c r="Q59" s="135">
        <v>44927</v>
      </c>
      <c r="R59" s="135">
        <v>45291</v>
      </c>
      <c r="S59" s="164" t="s">
        <v>180</v>
      </c>
      <c r="T59" s="164">
        <v>0.7</v>
      </c>
      <c r="U59" s="164" t="s">
        <v>180</v>
      </c>
      <c r="V59" s="164">
        <v>0.3</v>
      </c>
      <c r="W59" s="106"/>
      <c r="X59" s="93">
        <f t="shared" si="95"/>
        <v>0</v>
      </c>
      <c r="Y59" s="10">
        <f t="shared" si="96"/>
        <v>0</v>
      </c>
      <c r="Z59" s="10">
        <f t="shared" si="97"/>
        <v>0</v>
      </c>
      <c r="AA59" s="10">
        <f t="shared" si="98"/>
        <v>0</v>
      </c>
      <c r="AB59" s="10">
        <f t="shared" si="4"/>
        <v>1</v>
      </c>
      <c r="AC59" s="49">
        <v>0</v>
      </c>
      <c r="AD59" s="50">
        <f t="shared" si="119"/>
        <v>0</v>
      </c>
      <c r="AE59" s="50">
        <f t="shared" si="120"/>
        <v>0</v>
      </c>
      <c r="AF59" s="50">
        <f t="shared" si="121"/>
        <v>0</v>
      </c>
      <c r="AG59" s="50">
        <f t="shared" si="122"/>
        <v>0</v>
      </c>
      <c r="AH59" s="50">
        <f t="shared" si="123"/>
        <v>1</v>
      </c>
      <c r="AI59" s="49">
        <v>0</v>
      </c>
      <c r="AJ59" s="50">
        <f t="shared" si="109"/>
        <v>0</v>
      </c>
      <c r="AK59" s="50">
        <f t="shared" si="110"/>
        <v>0</v>
      </c>
      <c r="AL59" s="50">
        <f t="shared" si="111"/>
        <v>0</v>
      </c>
      <c r="AM59" s="50">
        <f t="shared" si="112"/>
        <v>0</v>
      </c>
      <c r="AN59" s="50">
        <f t="shared" si="113"/>
        <v>1</v>
      </c>
      <c r="AO59" s="49">
        <v>0</v>
      </c>
      <c r="AP59" s="50">
        <f t="shared" si="114"/>
        <v>0</v>
      </c>
      <c r="AQ59" s="50">
        <f t="shared" si="115"/>
        <v>0</v>
      </c>
      <c r="AR59" s="50">
        <f t="shared" si="116"/>
        <v>0</v>
      </c>
      <c r="AS59" s="50">
        <f t="shared" si="117"/>
        <v>0</v>
      </c>
      <c r="AT59" s="50">
        <f t="shared" si="118"/>
        <v>1</v>
      </c>
      <c r="AU59" s="49">
        <v>0</v>
      </c>
      <c r="AV59" s="49">
        <f>+(AI59+AU59)/2</f>
        <v>0</v>
      </c>
      <c r="AW59" s="78"/>
      <c r="AX59" s="79"/>
    </row>
    <row r="60" spans="1:50" ht="77.25" customHeight="1">
      <c r="A60" s="336"/>
      <c r="B60" s="336"/>
      <c r="C60" s="325"/>
      <c r="D60" s="278"/>
      <c r="E60" s="279"/>
      <c r="F60" s="241"/>
      <c r="G60" s="241"/>
      <c r="H60" s="241"/>
      <c r="I60" s="243"/>
      <c r="J60" s="316"/>
      <c r="K60" s="194" t="s">
        <v>230</v>
      </c>
      <c r="L60" s="399"/>
      <c r="M60" s="341"/>
      <c r="N60" s="135" t="s">
        <v>201</v>
      </c>
      <c r="O60" s="32" t="s">
        <v>307</v>
      </c>
      <c r="P60" s="414"/>
      <c r="Q60" s="135">
        <v>44927</v>
      </c>
      <c r="R60" s="135">
        <v>45291</v>
      </c>
      <c r="S60" s="164">
        <v>0.25</v>
      </c>
      <c r="T60" s="164">
        <v>0.25</v>
      </c>
      <c r="U60" s="164">
        <v>0.25</v>
      </c>
      <c r="V60" s="164">
        <v>0.25</v>
      </c>
      <c r="W60" s="106"/>
      <c r="X60" s="93">
        <f t="shared" si="95"/>
        <v>0</v>
      </c>
      <c r="Y60" s="10">
        <f t="shared" si="96"/>
        <v>0</v>
      </c>
      <c r="Z60" s="10">
        <f t="shared" si="97"/>
        <v>0</v>
      </c>
      <c r="AA60" s="10">
        <f t="shared" si="98"/>
        <v>0</v>
      </c>
      <c r="AB60" s="10">
        <f t="shared" si="4"/>
        <v>1</v>
      </c>
      <c r="AC60" s="49">
        <v>0</v>
      </c>
      <c r="AD60" s="50">
        <f t="shared" si="119"/>
        <v>0</v>
      </c>
      <c r="AE60" s="50">
        <f t="shared" si="120"/>
        <v>0</v>
      </c>
      <c r="AF60" s="50">
        <f t="shared" si="121"/>
        <v>0</v>
      </c>
      <c r="AG60" s="50">
        <f t="shared" si="122"/>
        <v>0</v>
      </c>
      <c r="AH60" s="50">
        <f t="shared" si="123"/>
        <v>1</v>
      </c>
      <c r="AI60" s="49">
        <v>0</v>
      </c>
      <c r="AJ60" s="50">
        <f t="shared" si="109"/>
        <v>0</v>
      </c>
      <c r="AK60" s="50">
        <f t="shared" si="110"/>
        <v>0</v>
      </c>
      <c r="AL60" s="50">
        <f t="shared" si="111"/>
        <v>0</v>
      </c>
      <c r="AM60" s="50">
        <f t="shared" si="112"/>
        <v>0</v>
      </c>
      <c r="AN60" s="50">
        <f t="shared" si="113"/>
        <v>1</v>
      </c>
      <c r="AO60" s="49">
        <v>0</v>
      </c>
      <c r="AP60" s="50">
        <f t="shared" si="114"/>
        <v>0</v>
      </c>
      <c r="AQ60" s="50">
        <f t="shared" si="115"/>
        <v>0</v>
      </c>
      <c r="AR60" s="50">
        <f t="shared" si="116"/>
        <v>0</v>
      </c>
      <c r="AS60" s="50">
        <f t="shared" si="117"/>
        <v>0</v>
      </c>
      <c r="AT60" s="50">
        <f t="shared" si="118"/>
        <v>1</v>
      </c>
      <c r="AU60" s="49">
        <v>0</v>
      </c>
      <c r="AV60" s="49">
        <f>+(AC60+AI60+AO60+AU60)/4</f>
        <v>0</v>
      </c>
      <c r="AW60" s="78"/>
      <c r="AX60" s="79"/>
    </row>
    <row r="61" spans="1:50" ht="77.25" customHeight="1">
      <c r="A61" s="336"/>
      <c r="B61" s="336"/>
      <c r="C61" s="325"/>
      <c r="D61" s="278"/>
      <c r="E61" s="279"/>
      <c r="F61" s="241"/>
      <c r="G61" s="241"/>
      <c r="H61" s="241"/>
      <c r="I61" s="242">
        <v>48</v>
      </c>
      <c r="J61" s="246" t="s">
        <v>308</v>
      </c>
      <c r="K61" s="194" t="s">
        <v>309</v>
      </c>
      <c r="L61" s="399"/>
      <c r="M61" s="341"/>
      <c r="N61" s="135" t="s">
        <v>174</v>
      </c>
      <c r="O61" s="32" t="s">
        <v>310</v>
      </c>
      <c r="P61" s="413" t="s">
        <v>303</v>
      </c>
      <c r="Q61" s="135">
        <v>44562</v>
      </c>
      <c r="R61" s="135">
        <v>45290</v>
      </c>
      <c r="S61" s="164" t="s">
        <v>284</v>
      </c>
      <c r="T61" s="164">
        <v>1</v>
      </c>
      <c r="U61" s="164" t="s">
        <v>284</v>
      </c>
      <c r="V61" s="164" t="s">
        <v>284</v>
      </c>
      <c r="W61" s="106"/>
      <c r="X61" s="93">
        <f t="shared" si="95"/>
        <v>0</v>
      </c>
      <c r="Y61" s="10">
        <f t="shared" si="96"/>
        <v>0</v>
      </c>
      <c r="Z61" s="10">
        <f t="shared" si="97"/>
        <v>0</v>
      </c>
      <c r="AA61" s="10">
        <f t="shared" si="98"/>
        <v>0</v>
      </c>
      <c r="AB61" s="10">
        <f t="shared" si="4"/>
        <v>1</v>
      </c>
      <c r="AC61" s="49">
        <v>0</v>
      </c>
      <c r="AD61" s="50">
        <f t="shared" si="119"/>
        <v>0</v>
      </c>
      <c r="AE61" s="50">
        <f t="shared" si="120"/>
        <v>0</v>
      </c>
      <c r="AF61" s="50">
        <f t="shared" si="121"/>
        <v>0</v>
      </c>
      <c r="AG61" s="50">
        <f t="shared" si="122"/>
        <v>0</v>
      </c>
      <c r="AH61" s="50">
        <f t="shared" si="123"/>
        <v>1</v>
      </c>
      <c r="AI61" s="49">
        <v>0</v>
      </c>
      <c r="AJ61" s="50">
        <f t="shared" si="109"/>
        <v>0</v>
      </c>
      <c r="AK61" s="50">
        <f t="shared" si="110"/>
        <v>0</v>
      </c>
      <c r="AL61" s="50">
        <f t="shared" si="111"/>
        <v>0</v>
      </c>
      <c r="AM61" s="50">
        <f t="shared" si="112"/>
        <v>0</v>
      </c>
      <c r="AN61" s="50">
        <f t="shared" si="113"/>
        <v>1</v>
      </c>
      <c r="AO61" s="49">
        <v>0</v>
      </c>
      <c r="AP61" s="50">
        <f t="shared" si="114"/>
        <v>0</v>
      </c>
      <c r="AQ61" s="50">
        <f t="shared" si="115"/>
        <v>0</v>
      </c>
      <c r="AR61" s="50">
        <f t="shared" si="116"/>
        <v>0</v>
      </c>
      <c r="AS61" s="50">
        <f t="shared" si="117"/>
        <v>0</v>
      </c>
      <c r="AT61" s="50">
        <f t="shared" si="118"/>
        <v>1</v>
      </c>
      <c r="AU61" s="49">
        <v>0</v>
      </c>
      <c r="AV61" s="49">
        <f>AI61</f>
        <v>0</v>
      </c>
      <c r="AW61" s="78"/>
      <c r="AX61" s="79"/>
    </row>
    <row r="62" spans="1:50" ht="77.25" customHeight="1">
      <c r="A62" s="336"/>
      <c r="B62" s="336"/>
      <c r="C62" s="325"/>
      <c r="D62" s="278"/>
      <c r="E62" s="279"/>
      <c r="F62" s="241"/>
      <c r="G62" s="241"/>
      <c r="H62" s="241"/>
      <c r="I62" s="243"/>
      <c r="J62" s="316"/>
      <c r="K62" s="194" t="s">
        <v>230</v>
      </c>
      <c r="L62" s="400"/>
      <c r="M62" s="342"/>
      <c r="N62" s="135" t="s">
        <v>177</v>
      </c>
      <c r="O62" s="32" t="s">
        <v>311</v>
      </c>
      <c r="P62" s="414"/>
      <c r="Q62" s="135">
        <v>44562</v>
      </c>
      <c r="R62" s="135">
        <v>45290</v>
      </c>
      <c r="S62" s="164" t="s">
        <v>284</v>
      </c>
      <c r="T62" s="164">
        <v>0.5</v>
      </c>
      <c r="U62" s="164" t="s">
        <v>284</v>
      </c>
      <c r="V62" s="164">
        <v>0.5</v>
      </c>
      <c r="W62" s="106"/>
      <c r="X62" s="93">
        <f t="shared" si="95"/>
        <v>0</v>
      </c>
      <c r="Y62" s="10">
        <f t="shared" si="96"/>
        <v>0</v>
      </c>
      <c r="Z62" s="10">
        <f t="shared" si="97"/>
        <v>0</v>
      </c>
      <c r="AA62" s="10">
        <f t="shared" si="98"/>
        <v>0</v>
      </c>
      <c r="AB62" s="10">
        <f t="shared" si="4"/>
        <v>1</v>
      </c>
      <c r="AC62" s="49">
        <v>0</v>
      </c>
      <c r="AD62" s="50">
        <f t="shared" si="119"/>
        <v>0</v>
      </c>
      <c r="AE62" s="50">
        <f t="shared" si="120"/>
        <v>0</v>
      </c>
      <c r="AF62" s="50">
        <f t="shared" si="121"/>
        <v>0</v>
      </c>
      <c r="AG62" s="50">
        <f t="shared" si="122"/>
        <v>0</v>
      </c>
      <c r="AH62" s="50">
        <f t="shared" si="123"/>
        <v>1</v>
      </c>
      <c r="AI62" s="49">
        <v>0</v>
      </c>
      <c r="AJ62" s="50">
        <f t="shared" si="109"/>
        <v>0</v>
      </c>
      <c r="AK62" s="50">
        <f t="shared" si="110"/>
        <v>0</v>
      </c>
      <c r="AL62" s="50">
        <f t="shared" si="111"/>
        <v>0</v>
      </c>
      <c r="AM62" s="50">
        <f t="shared" si="112"/>
        <v>0</v>
      </c>
      <c r="AN62" s="50">
        <f t="shared" si="113"/>
        <v>1</v>
      </c>
      <c r="AO62" s="49">
        <v>0</v>
      </c>
      <c r="AP62" s="50">
        <f t="shared" si="114"/>
        <v>0</v>
      </c>
      <c r="AQ62" s="50">
        <f t="shared" si="115"/>
        <v>0</v>
      </c>
      <c r="AR62" s="50">
        <f t="shared" si="116"/>
        <v>0</v>
      </c>
      <c r="AS62" s="50">
        <f t="shared" si="117"/>
        <v>0</v>
      </c>
      <c r="AT62" s="50">
        <f t="shared" si="118"/>
        <v>1</v>
      </c>
      <c r="AU62" s="49">
        <v>0</v>
      </c>
      <c r="AV62" s="49">
        <f>+(AI62+AU62)/2</f>
        <v>0</v>
      </c>
      <c r="AW62" s="78"/>
      <c r="AX62" s="79"/>
    </row>
    <row r="63" spans="1:50" ht="117.75" customHeight="1">
      <c r="A63" s="336"/>
      <c r="B63" s="336"/>
      <c r="C63" s="325"/>
      <c r="D63" s="278"/>
      <c r="E63" s="279"/>
      <c r="F63" s="241"/>
      <c r="G63" s="241"/>
      <c r="H63" s="241"/>
      <c r="I63" s="19">
        <v>49</v>
      </c>
      <c r="J63" s="28" t="s">
        <v>312</v>
      </c>
      <c r="K63" s="182">
        <v>1</v>
      </c>
      <c r="L63" s="113" t="s">
        <v>313</v>
      </c>
      <c r="M63" s="131" t="s">
        <v>203</v>
      </c>
      <c r="N63" s="135" t="s">
        <v>177</v>
      </c>
      <c r="O63" s="32" t="s">
        <v>314</v>
      </c>
      <c r="P63" s="406" t="s">
        <v>303</v>
      </c>
      <c r="Q63" s="135">
        <v>44927</v>
      </c>
      <c r="R63" s="135">
        <v>45290</v>
      </c>
      <c r="S63" s="164" t="s">
        <v>284</v>
      </c>
      <c r="T63" s="164">
        <v>0.6</v>
      </c>
      <c r="U63" s="164" t="s">
        <v>284</v>
      </c>
      <c r="V63" s="164">
        <v>0.4</v>
      </c>
      <c r="W63" s="106"/>
      <c r="X63" s="93">
        <f t="shared" si="95"/>
        <v>0</v>
      </c>
      <c r="Y63" s="10">
        <f t="shared" si="96"/>
        <v>0</v>
      </c>
      <c r="Z63" s="10">
        <f t="shared" si="97"/>
        <v>0</v>
      </c>
      <c r="AA63" s="10">
        <f t="shared" si="98"/>
        <v>0</v>
      </c>
      <c r="AB63" s="10">
        <f t="shared" si="4"/>
        <v>1</v>
      </c>
      <c r="AC63" s="49">
        <v>0</v>
      </c>
      <c r="AD63" s="50">
        <f t="shared" si="119"/>
        <v>0</v>
      </c>
      <c r="AE63" s="50">
        <f t="shared" si="120"/>
        <v>0</v>
      </c>
      <c r="AF63" s="50">
        <f t="shared" si="121"/>
        <v>0</v>
      </c>
      <c r="AG63" s="50">
        <f t="shared" si="122"/>
        <v>0</v>
      </c>
      <c r="AH63" s="50">
        <f t="shared" si="123"/>
        <v>1</v>
      </c>
      <c r="AI63" s="49">
        <v>0</v>
      </c>
      <c r="AJ63" s="50">
        <f t="shared" si="109"/>
        <v>0</v>
      </c>
      <c r="AK63" s="50">
        <f t="shared" si="110"/>
        <v>0</v>
      </c>
      <c r="AL63" s="50">
        <f t="shared" si="111"/>
        <v>0</v>
      </c>
      <c r="AM63" s="50">
        <f t="shared" si="112"/>
        <v>0</v>
      </c>
      <c r="AN63" s="50">
        <f t="shared" si="113"/>
        <v>1</v>
      </c>
      <c r="AO63" s="49">
        <v>0</v>
      </c>
      <c r="AP63" s="50">
        <f t="shared" si="114"/>
        <v>0</v>
      </c>
      <c r="AQ63" s="50">
        <f t="shared" si="115"/>
        <v>0</v>
      </c>
      <c r="AR63" s="50">
        <f t="shared" si="116"/>
        <v>0</v>
      </c>
      <c r="AS63" s="50">
        <f t="shared" si="117"/>
        <v>0</v>
      </c>
      <c r="AT63" s="50">
        <f t="shared" si="118"/>
        <v>1</v>
      </c>
      <c r="AU63" s="49">
        <v>0</v>
      </c>
      <c r="AV63" s="49">
        <f>+(AI63+AU63)/2</f>
        <v>0</v>
      </c>
      <c r="AW63" s="78"/>
      <c r="AX63" s="79"/>
    </row>
    <row r="64" spans="1:50" ht="93.75" customHeight="1">
      <c r="A64" s="336"/>
      <c r="B64" s="336"/>
      <c r="C64" s="325"/>
      <c r="D64" s="326"/>
      <c r="E64" s="328"/>
      <c r="F64" s="239"/>
      <c r="G64" s="239"/>
      <c r="H64" s="239"/>
      <c r="I64" s="19">
        <v>50</v>
      </c>
      <c r="J64" s="139" t="s">
        <v>315</v>
      </c>
      <c r="K64" s="401">
        <v>1</v>
      </c>
      <c r="L64" s="234" t="s">
        <v>316</v>
      </c>
      <c r="M64" s="402" t="s">
        <v>203</v>
      </c>
      <c r="N64" s="403" t="s">
        <v>201</v>
      </c>
      <c r="O64" s="73" t="s">
        <v>317</v>
      </c>
      <c r="P64" s="415" t="s">
        <v>318</v>
      </c>
      <c r="Q64" s="135">
        <v>44927</v>
      </c>
      <c r="R64" s="135">
        <v>45290</v>
      </c>
      <c r="S64" s="171">
        <v>0.25</v>
      </c>
      <c r="T64" s="171">
        <v>0.25</v>
      </c>
      <c r="U64" s="171">
        <v>0.25</v>
      </c>
      <c r="V64" s="171">
        <v>0.25</v>
      </c>
      <c r="W64" s="106"/>
      <c r="X64" s="93">
        <f t="shared" si="95"/>
        <v>0</v>
      </c>
      <c r="Y64" s="10">
        <f t="shared" si="96"/>
        <v>0</v>
      </c>
      <c r="Z64" s="10">
        <f t="shared" si="97"/>
        <v>0</v>
      </c>
      <c r="AA64" s="10">
        <f t="shared" si="98"/>
        <v>0</v>
      </c>
      <c r="AB64" s="10">
        <f t="shared" si="4"/>
        <v>1</v>
      </c>
      <c r="AC64" s="49">
        <v>0</v>
      </c>
      <c r="AD64" s="50">
        <f t="shared" si="119"/>
        <v>0</v>
      </c>
      <c r="AE64" s="50">
        <f t="shared" si="120"/>
        <v>0</v>
      </c>
      <c r="AF64" s="50">
        <f t="shared" si="121"/>
        <v>0</v>
      </c>
      <c r="AG64" s="50">
        <f t="shared" si="122"/>
        <v>0</v>
      </c>
      <c r="AH64" s="50">
        <f t="shared" si="123"/>
        <v>1</v>
      </c>
      <c r="AI64" s="49">
        <v>0</v>
      </c>
      <c r="AJ64" s="50">
        <f t="shared" si="109"/>
        <v>0</v>
      </c>
      <c r="AK64" s="50">
        <f t="shared" si="110"/>
        <v>0</v>
      </c>
      <c r="AL64" s="50">
        <f t="shared" si="111"/>
        <v>0</v>
      </c>
      <c r="AM64" s="50">
        <f t="shared" si="112"/>
        <v>0</v>
      </c>
      <c r="AN64" s="50">
        <f t="shared" si="113"/>
        <v>1</v>
      </c>
      <c r="AO64" s="49">
        <v>0</v>
      </c>
      <c r="AP64" s="50">
        <f t="shared" si="114"/>
        <v>0</v>
      </c>
      <c r="AQ64" s="50">
        <f t="shared" si="115"/>
        <v>0</v>
      </c>
      <c r="AR64" s="50">
        <f t="shared" si="116"/>
        <v>0</v>
      </c>
      <c r="AS64" s="50">
        <f t="shared" si="117"/>
        <v>0</v>
      </c>
      <c r="AT64" s="50">
        <f t="shared" si="118"/>
        <v>1</v>
      </c>
      <c r="AU64" s="49">
        <v>0</v>
      </c>
      <c r="AV64" s="49">
        <f>+(AC64+AI64+AO64+AU64)/4</f>
        <v>0</v>
      </c>
      <c r="AW64" s="78"/>
      <c r="AX64" s="79"/>
    </row>
    <row r="65" spans="1:50" ht="110.25" customHeight="1">
      <c r="A65" s="336"/>
      <c r="B65" s="336"/>
      <c r="C65" s="325"/>
      <c r="D65" s="54" t="s">
        <v>56</v>
      </c>
      <c r="E65" s="74" t="s">
        <v>57</v>
      </c>
      <c r="F65" s="121" t="s">
        <v>162</v>
      </c>
      <c r="G65" s="121" t="s">
        <v>121</v>
      </c>
      <c r="H65" s="141" t="s">
        <v>232</v>
      </c>
      <c r="I65" s="19">
        <v>51</v>
      </c>
      <c r="J65" s="28" t="s">
        <v>383</v>
      </c>
      <c r="K65" s="181">
        <v>1</v>
      </c>
      <c r="L65" s="28" t="s">
        <v>228</v>
      </c>
      <c r="M65" s="29" t="s">
        <v>173</v>
      </c>
      <c r="N65" s="30" t="s">
        <v>177</v>
      </c>
      <c r="O65" s="28" t="s">
        <v>229</v>
      </c>
      <c r="P65" s="404" t="s">
        <v>384</v>
      </c>
      <c r="Q65" s="134">
        <v>45275</v>
      </c>
      <c r="R65" s="130">
        <v>45275</v>
      </c>
      <c r="S65" s="164">
        <v>0.15</v>
      </c>
      <c r="T65" s="164">
        <v>0.35</v>
      </c>
      <c r="U65" s="164">
        <v>0.35</v>
      </c>
      <c r="V65" s="164">
        <v>0.15</v>
      </c>
      <c r="W65" s="112"/>
      <c r="X65" s="93">
        <f t="shared" si="95"/>
        <v>0</v>
      </c>
      <c r="Y65" s="10">
        <f t="shared" si="96"/>
        <v>0</v>
      </c>
      <c r="Z65" s="10">
        <f t="shared" si="97"/>
        <v>0</v>
      </c>
      <c r="AA65" s="10">
        <f t="shared" si="98"/>
        <v>0</v>
      </c>
      <c r="AB65" s="10">
        <f t="shared" si="4"/>
        <v>1</v>
      </c>
      <c r="AC65" s="49">
        <v>0</v>
      </c>
      <c r="AD65" s="50">
        <f t="shared" si="119"/>
        <v>0</v>
      </c>
      <c r="AE65" s="50">
        <f t="shared" si="120"/>
        <v>0</v>
      </c>
      <c r="AF65" s="50">
        <f t="shared" si="121"/>
        <v>0</v>
      </c>
      <c r="AG65" s="50">
        <f t="shared" si="122"/>
        <v>0</v>
      </c>
      <c r="AH65" s="50">
        <f t="shared" si="123"/>
        <v>1</v>
      </c>
      <c r="AI65" s="111">
        <v>0</v>
      </c>
      <c r="AJ65" s="50">
        <f t="shared" si="109"/>
        <v>0</v>
      </c>
      <c r="AK65" s="50">
        <f t="shared" si="110"/>
        <v>0</v>
      </c>
      <c r="AL65" s="50">
        <f t="shared" si="111"/>
        <v>0</v>
      </c>
      <c r="AM65" s="50">
        <f t="shared" si="112"/>
        <v>0</v>
      </c>
      <c r="AN65" s="50">
        <f t="shared" si="113"/>
        <v>1</v>
      </c>
      <c r="AO65" s="111">
        <v>0</v>
      </c>
      <c r="AP65" s="50">
        <f t="shared" si="114"/>
        <v>0</v>
      </c>
      <c r="AQ65" s="50">
        <f t="shared" si="115"/>
        <v>0</v>
      </c>
      <c r="AR65" s="50">
        <f t="shared" si="116"/>
        <v>0</v>
      </c>
      <c r="AS65" s="50">
        <f t="shared" si="117"/>
        <v>0</v>
      </c>
      <c r="AT65" s="50">
        <f t="shared" si="118"/>
        <v>1</v>
      </c>
      <c r="AU65" s="49">
        <v>0</v>
      </c>
      <c r="AV65" s="49">
        <f>+(AC65+AI65+AO65+AU65)/4</f>
        <v>0</v>
      </c>
      <c r="AW65" s="79"/>
      <c r="AX65" s="79"/>
    </row>
    <row r="66" spans="1:50" ht="17.25" customHeight="1">
      <c r="C66" s="324"/>
      <c r="D66" s="324"/>
      <c r="E66" s="324"/>
      <c r="F66" s="122"/>
      <c r="G66" s="122"/>
      <c r="H66" s="59"/>
      <c r="J66" s="35"/>
      <c r="K66" s="195"/>
      <c r="L66" s="35"/>
      <c r="M66" s="36"/>
      <c r="N66" s="36"/>
      <c r="O66" s="35"/>
      <c r="P66" s="35"/>
      <c r="Q66" s="36"/>
      <c r="R66" s="36"/>
      <c r="S66" s="172"/>
      <c r="T66" s="172"/>
      <c r="U66" s="172"/>
      <c r="V66" s="172"/>
      <c r="W66" s="104" t="s">
        <v>58</v>
      </c>
      <c r="X66" s="101">
        <f>SUM(X5:X65)</f>
        <v>0</v>
      </c>
      <c r="Y66" s="101">
        <f>SUM(Y5:Y65)</f>
        <v>0</v>
      </c>
      <c r="Z66" s="101">
        <f>SUM(Z5:Z65)</f>
        <v>0</v>
      </c>
      <c r="AA66" s="101">
        <f>SUM(AA5:AA65)</f>
        <v>0</v>
      </c>
      <c r="AB66" s="101">
        <f>SUM(AB5:AB65)</f>
        <v>57</v>
      </c>
      <c r="AC66" s="64">
        <v>0</v>
      </c>
      <c r="AD66" s="65"/>
      <c r="AE66" s="64"/>
      <c r="AF66" s="64"/>
      <c r="AG66" s="64"/>
      <c r="AH66" s="64"/>
      <c r="AI66" s="64">
        <f>SUM(AD5:AD65)</f>
        <v>0</v>
      </c>
      <c r="AJ66" s="65"/>
      <c r="AK66" s="64"/>
      <c r="AL66" s="64"/>
      <c r="AM66" s="64"/>
      <c r="AN66" s="64"/>
      <c r="AO66" s="64">
        <f>SUM(AJ5:AJ65)</f>
        <v>0</v>
      </c>
      <c r="AP66" s="66"/>
      <c r="AQ66" s="64"/>
      <c r="AR66" s="64"/>
      <c r="AS66" s="64"/>
      <c r="AT66" s="64"/>
      <c r="AU66" s="107">
        <f>SUM(AP5:AP65)</f>
        <v>0</v>
      </c>
      <c r="AV66" s="108"/>
    </row>
    <row r="67" spans="1:50" ht="17.25" customHeight="1">
      <c r="C67" s="72"/>
      <c r="D67" s="72"/>
      <c r="E67" s="72"/>
      <c r="F67" s="122"/>
      <c r="G67" s="122"/>
      <c r="H67" s="59"/>
      <c r="J67" s="35"/>
      <c r="K67" s="195"/>
      <c r="L67" s="35"/>
      <c r="M67" s="36"/>
      <c r="N67" s="36"/>
      <c r="O67" s="35"/>
      <c r="P67" s="35"/>
      <c r="Q67" s="36"/>
      <c r="R67" s="36"/>
      <c r="S67" s="172"/>
      <c r="T67" s="172"/>
      <c r="U67" s="172"/>
      <c r="V67" s="172"/>
      <c r="W67" s="104" t="s">
        <v>59</v>
      </c>
      <c r="X67" s="63"/>
      <c r="Y67" s="62"/>
      <c r="Z67" s="63"/>
      <c r="AA67" s="63"/>
      <c r="AB67" s="63"/>
      <c r="AC67" s="64">
        <f>SUM(Y5:Y65)</f>
        <v>0</v>
      </c>
      <c r="AD67" s="64"/>
      <c r="AE67" s="65"/>
      <c r="AF67" s="64"/>
      <c r="AG67" s="64"/>
      <c r="AH67" s="64"/>
      <c r="AI67" s="64">
        <f>SUM(AE5:AE65)</f>
        <v>0</v>
      </c>
      <c r="AJ67" s="64"/>
      <c r="AK67" s="65"/>
      <c r="AL67" s="64"/>
      <c r="AM67" s="64"/>
      <c r="AN67" s="64"/>
      <c r="AO67" s="64">
        <f>SUM(AK5:AK65)</f>
        <v>0</v>
      </c>
      <c r="AP67" s="64"/>
      <c r="AQ67" s="66"/>
      <c r="AR67" s="64"/>
      <c r="AS67" s="64"/>
      <c r="AT67" s="64"/>
      <c r="AU67" s="64">
        <f>SUM(AQ5:AQ65)</f>
        <v>0</v>
      </c>
      <c r="AV67" s="68"/>
    </row>
    <row r="68" spans="1:50" ht="23.25" customHeight="1">
      <c r="D68" s="72"/>
      <c r="E68" s="37" t="s">
        <v>361</v>
      </c>
      <c r="F68" s="37"/>
      <c r="G68" s="37"/>
      <c r="H68" s="145"/>
      <c r="J68" s="35"/>
      <c r="K68" s="195"/>
      <c r="L68" s="35"/>
      <c r="M68" s="36"/>
      <c r="N68" s="36"/>
      <c r="O68" s="35"/>
      <c r="P68" s="35"/>
      <c r="Q68" s="36"/>
      <c r="R68" s="36"/>
      <c r="S68" s="172"/>
      <c r="T68" s="172"/>
      <c r="U68" s="172"/>
      <c r="V68" s="172"/>
      <c r="W68" s="104" t="s">
        <v>60</v>
      </c>
      <c r="X68" s="63"/>
      <c r="Y68" s="63"/>
      <c r="Z68" s="62"/>
      <c r="AA68" s="63"/>
      <c r="AB68" s="63"/>
      <c r="AC68" s="64">
        <f>SUM(Z5:Z65)</f>
        <v>0</v>
      </c>
      <c r="AD68" s="64"/>
      <c r="AE68" s="64"/>
      <c r="AF68" s="65"/>
      <c r="AG68" s="64"/>
      <c r="AH68" s="64"/>
      <c r="AI68" s="64">
        <f>SUM(AF5:AF65)</f>
        <v>0</v>
      </c>
      <c r="AJ68" s="64"/>
      <c r="AK68" s="64"/>
      <c r="AL68" s="65"/>
      <c r="AM68" s="64"/>
      <c r="AN68" s="64"/>
      <c r="AO68" s="64">
        <f>SUM(AL5:AL65)</f>
        <v>0</v>
      </c>
      <c r="AP68" s="64"/>
      <c r="AQ68" s="64"/>
      <c r="AR68" s="66"/>
      <c r="AS68" s="64"/>
      <c r="AT68" s="64"/>
      <c r="AU68" s="64">
        <f>SUM(AR5:AR65)</f>
        <v>0</v>
      </c>
      <c r="AV68" s="68"/>
    </row>
    <row r="69" spans="1:50" ht="17.25" customHeight="1">
      <c r="C69" s="72"/>
      <c r="D69" s="72"/>
      <c r="E69" s="72"/>
      <c r="F69" s="122"/>
      <c r="G69" s="122"/>
      <c r="H69" s="59"/>
      <c r="J69" s="61"/>
      <c r="K69" s="196"/>
      <c r="L69" s="35"/>
      <c r="M69" s="36"/>
      <c r="N69" s="129"/>
      <c r="O69" s="35"/>
      <c r="P69" s="35"/>
      <c r="Q69" s="36"/>
      <c r="R69" s="36"/>
      <c r="S69" s="172"/>
      <c r="T69" s="172"/>
      <c r="U69" s="172"/>
      <c r="V69" s="172"/>
      <c r="W69" s="104" t="s">
        <v>61</v>
      </c>
      <c r="X69" s="63"/>
      <c r="Y69" s="63"/>
      <c r="Z69" s="63"/>
      <c r="AA69" s="62"/>
      <c r="AB69" s="63"/>
      <c r="AC69" s="64">
        <f>SUM(AA5:AA65)</f>
        <v>0</v>
      </c>
      <c r="AD69" s="64"/>
      <c r="AE69" s="64"/>
      <c r="AF69" s="64"/>
      <c r="AG69" s="65"/>
      <c r="AH69" s="64"/>
      <c r="AI69" s="64">
        <f>SUM(AG5:AG65)</f>
        <v>0</v>
      </c>
      <c r="AJ69" s="64"/>
      <c r="AK69" s="64"/>
      <c r="AL69" s="64"/>
      <c r="AM69" s="65"/>
      <c r="AN69" s="64"/>
      <c r="AO69" s="64">
        <f>SUM(AM5:AM65)</f>
        <v>0</v>
      </c>
      <c r="AP69" s="64"/>
      <c r="AQ69" s="64"/>
      <c r="AR69" s="64"/>
      <c r="AS69" s="66"/>
      <c r="AT69" s="64"/>
      <c r="AU69" s="64">
        <f>SUM(AS5:AS65)</f>
        <v>0</v>
      </c>
      <c r="AV69" s="68"/>
    </row>
    <row r="70" spans="1:50" ht="22.5" customHeight="1">
      <c r="J70" s="35"/>
      <c r="K70" s="195"/>
      <c r="L70" s="35"/>
      <c r="M70" s="36"/>
      <c r="N70" s="36"/>
      <c r="O70" s="35"/>
      <c r="P70" s="35"/>
      <c r="Q70" s="36"/>
      <c r="R70" s="36"/>
      <c r="S70" s="172"/>
      <c r="T70" s="172"/>
      <c r="U70" s="172"/>
      <c r="V70" s="172"/>
      <c r="W70" s="104" t="s">
        <v>62</v>
      </c>
      <c r="X70" s="63"/>
      <c r="Y70" s="63"/>
      <c r="Z70" s="63"/>
      <c r="AA70" s="63"/>
      <c r="AB70" s="62"/>
      <c r="AC70" s="64">
        <v>0</v>
      </c>
      <c r="AD70" s="64"/>
      <c r="AE70" s="64"/>
      <c r="AF70" s="64"/>
      <c r="AG70" s="65"/>
      <c r="AH70" s="64"/>
      <c r="AI70" s="64">
        <f>SUM(AG9:AG66)</f>
        <v>0</v>
      </c>
      <c r="AJ70" s="64"/>
      <c r="AK70" s="64"/>
      <c r="AL70" s="64"/>
      <c r="AM70" s="65"/>
      <c r="AN70" s="64"/>
      <c r="AO70" s="64">
        <f>SUM(AM9:AM66)</f>
        <v>0</v>
      </c>
      <c r="AP70" s="64"/>
      <c r="AQ70" s="64"/>
      <c r="AR70" s="64"/>
      <c r="AS70" s="66"/>
      <c r="AT70" s="64"/>
      <c r="AU70" s="64">
        <f>SUM(AS9:AS66)</f>
        <v>0</v>
      </c>
      <c r="AV70" s="68"/>
    </row>
    <row r="71" spans="1:50" ht="17.25" customHeight="1">
      <c r="J71" s="35"/>
      <c r="K71" s="195"/>
      <c r="L71" s="35"/>
      <c r="M71" s="36"/>
      <c r="N71" s="36"/>
      <c r="O71" s="35"/>
      <c r="P71" s="35"/>
      <c r="Q71" s="36"/>
      <c r="R71" s="36"/>
      <c r="S71" s="172"/>
      <c r="T71" s="172"/>
      <c r="U71" s="172"/>
      <c r="V71" s="172"/>
      <c r="W71" s="104" t="s">
        <v>110</v>
      </c>
      <c r="X71" s="62"/>
      <c r="Y71" s="63"/>
      <c r="Z71" s="63"/>
      <c r="AA71" s="63"/>
      <c r="AB71" s="63"/>
      <c r="AC71" s="64">
        <v>0</v>
      </c>
      <c r="AD71" s="64"/>
      <c r="AE71" s="64"/>
      <c r="AF71" s="64"/>
      <c r="AG71" s="65"/>
      <c r="AH71" s="64"/>
      <c r="AI71" s="64">
        <f>SUM(AG11:AG67)</f>
        <v>0</v>
      </c>
      <c r="AJ71" s="64"/>
      <c r="AK71" s="64"/>
      <c r="AL71" s="64"/>
      <c r="AM71" s="65"/>
      <c r="AN71" s="64"/>
      <c r="AO71" s="64">
        <f>SUM(AM11:AM67)</f>
        <v>0</v>
      </c>
      <c r="AP71" s="64"/>
      <c r="AQ71" s="64"/>
      <c r="AR71" s="64"/>
      <c r="AS71" s="66"/>
      <c r="AT71" s="64"/>
      <c r="AU71" s="64">
        <f>SUM(AS11:AS67)</f>
        <v>0</v>
      </c>
      <c r="AV71" s="68"/>
    </row>
    <row r="72" spans="1:50" ht="147" customHeight="1">
      <c r="C72" s="330" t="s">
        <v>359</v>
      </c>
      <c r="D72" s="330"/>
      <c r="E72" s="330"/>
      <c r="F72" s="124"/>
      <c r="G72" s="124"/>
      <c r="H72" s="146"/>
      <c r="J72" s="35"/>
      <c r="K72" s="195"/>
      <c r="L72" s="35"/>
      <c r="M72" s="36"/>
      <c r="N72" s="36"/>
      <c r="O72" s="35"/>
      <c r="P72" s="35"/>
      <c r="Q72" s="36"/>
      <c r="R72" s="36"/>
      <c r="S72" s="172"/>
      <c r="T72" s="172"/>
      <c r="U72" s="172"/>
      <c r="V72" s="172"/>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50">
      <c r="C73" s="324" t="s">
        <v>360</v>
      </c>
      <c r="D73" s="324"/>
      <c r="E73" s="324"/>
      <c r="F73" s="122"/>
      <c r="G73" s="122"/>
      <c r="H73" s="59"/>
      <c r="J73" s="35"/>
      <c r="K73" s="195"/>
      <c r="L73" s="35"/>
      <c r="M73" s="36"/>
      <c r="N73" s="36"/>
      <c r="O73" s="35"/>
      <c r="P73" s="35"/>
      <c r="Q73" s="36"/>
      <c r="R73" s="36"/>
      <c r="S73" s="172"/>
      <c r="T73" s="172"/>
      <c r="U73" s="172"/>
      <c r="V73" s="172"/>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50" ht="35.25" customHeight="1">
      <c r="E74" s="35"/>
      <c r="F74" s="27"/>
      <c r="G74" s="35"/>
      <c r="J74" s="116"/>
      <c r="K74" s="197"/>
      <c r="L74" s="116"/>
      <c r="M74" s="36"/>
      <c r="N74" s="36"/>
      <c r="O74" s="35"/>
      <c r="P74" s="35"/>
      <c r="Q74" s="36"/>
      <c r="R74" s="36"/>
      <c r="S74" s="172"/>
      <c r="T74" s="172"/>
      <c r="U74" s="172"/>
      <c r="V74" s="172"/>
      <c r="AC74" s="53"/>
      <c r="AI74" s="53"/>
    </row>
    <row r="75" spans="1:50" ht="35.25" customHeight="1">
      <c r="E75" s="7" t="s">
        <v>63</v>
      </c>
      <c r="F75" s="6" t="s">
        <v>64</v>
      </c>
      <c r="G75" s="6" t="s">
        <v>65</v>
      </c>
      <c r="J75" s="116"/>
      <c r="K75" s="197"/>
      <c r="L75" s="116"/>
      <c r="M75" s="36"/>
      <c r="N75" s="36"/>
      <c r="O75" s="35"/>
      <c r="P75" s="35"/>
      <c r="Q75" s="36"/>
      <c r="R75" s="36"/>
      <c r="S75" s="172"/>
      <c r="T75" s="172"/>
      <c r="U75" s="172"/>
      <c r="V75" s="172"/>
    </row>
    <row r="76" spans="1:50" ht="35.25" customHeight="1">
      <c r="E76" s="8" t="s">
        <v>58</v>
      </c>
      <c r="F76" s="94">
        <v>0</v>
      </c>
      <c r="G76" s="90" t="e">
        <f>F76/F82</f>
        <v>#DIV/0!</v>
      </c>
      <c r="J76" s="116"/>
      <c r="K76" s="197"/>
      <c r="L76" s="116"/>
      <c r="M76" s="36"/>
      <c r="N76" s="36"/>
      <c r="O76" s="35"/>
      <c r="P76" s="35"/>
      <c r="Q76" s="36"/>
      <c r="R76" s="36"/>
      <c r="S76" s="172"/>
      <c r="T76" s="172"/>
      <c r="U76" s="172"/>
      <c r="V76" s="172"/>
    </row>
    <row r="77" spans="1:50" ht="35.25" customHeight="1">
      <c r="E77" s="8" t="s">
        <v>59</v>
      </c>
      <c r="F77" s="95">
        <v>0</v>
      </c>
      <c r="G77" s="90" t="e">
        <f>F77/F82</f>
        <v>#DIV/0!</v>
      </c>
      <c r="J77" s="116"/>
      <c r="K77" s="197"/>
      <c r="L77" s="116"/>
      <c r="M77" s="36"/>
      <c r="N77" s="36"/>
      <c r="O77" s="35"/>
      <c r="P77" s="35"/>
      <c r="Q77" s="36"/>
      <c r="R77" s="36"/>
      <c r="S77" s="172"/>
      <c r="T77" s="172"/>
      <c r="U77" s="172"/>
      <c r="V77" s="172"/>
    </row>
    <row r="78" spans="1:50" ht="35.25" customHeight="1">
      <c r="E78" s="8" t="s">
        <v>60</v>
      </c>
      <c r="F78" s="96">
        <f>+AC68</f>
        <v>0</v>
      </c>
      <c r="G78" s="90" t="e">
        <f>F78/F82</f>
        <v>#DIV/0!</v>
      </c>
      <c r="J78" s="116"/>
      <c r="K78" s="197"/>
      <c r="L78" s="116"/>
      <c r="M78" s="36"/>
      <c r="N78" s="36"/>
      <c r="O78" s="35"/>
      <c r="P78" s="35"/>
      <c r="Q78" s="36"/>
      <c r="R78" s="36"/>
      <c r="S78" s="172"/>
      <c r="T78" s="172"/>
      <c r="U78" s="172"/>
      <c r="V78" s="172"/>
    </row>
    <row r="79" spans="1:50" ht="35.25" customHeight="1">
      <c r="E79" s="8" t="s">
        <v>61</v>
      </c>
      <c r="F79" s="97">
        <f>+AC69</f>
        <v>0</v>
      </c>
      <c r="G79" s="90" t="e">
        <f>F79/F82</f>
        <v>#DIV/0!</v>
      </c>
      <c r="J79" s="116"/>
      <c r="K79" s="197"/>
      <c r="L79" s="116"/>
      <c r="M79" s="36"/>
      <c r="N79" s="36"/>
      <c r="O79" s="35"/>
      <c r="P79" s="35"/>
      <c r="Q79" s="36"/>
      <c r="R79" s="36"/>
      <c r="S79" s="172"/>
      <c r="T79" s="172"/>
      <c r="U79" s="172"/>
      <c r="V79" s="172"/>
    </row>
    <row r="80" spans="1:50" ht="35.25" customHeight="1">
      <c r="E80" s="8" t="s">
        <v>62</v>
      </c>
      <c r="F80" s="98">
        <v>0</v>
      </c>
      <c r="G80" s="90" t="e">
        <f>F80/F82</f>
        <v>#DIV/0!</v>
      </c>
      <c r="J80" s="116"/>
      <c r="K80" s="197"/>
      <c r="L80" s="116"/>
      <c r="M80" s="36"/>
      <c r="N80" s="36"/>
      <c r="O80" s="35"/>
      <c r="P80" s="35"/>
      <c r="Q80" s="36"/>
      <c r="R80" s="36"/>
      <c r="S80" s="172"/>
      <c r="T80" s="172"/>
      <c r="U80" s="172"/>
      <c r="V80" s="172"/>
    </row>
    <row r="81" spans="5:22">
      <c r="E81" s="8" t="s">
        <v>110</v>
      </c>
      <c r="F81" s="99">
        <v>0</v>
      </c>
      <c r="G81" s="90"/>
      <c r="J81" s="35"/>
      <c r="K81" s="195"/>
      <c r="L81" s="92"/>
      <c r="M81" s="36"/>
      <c r="N81" s="36"/>
      <c r="O81" s="35"/>
      <c r="P81" s="35"/>
      <c r="Q81" s="36"/>
      <c r="R81" s="36"/>
      <c r="S81" s="172"/>
      <c r="T81" s="172"/>
      <c r="U81" s="172"/>
      <c r="V81" s="172"/>
    </row>
    <row r="82" spans="5:22">
      <c r="E82" s="7" t="s">
        <v>66</v>
      </c>
      <c r="F82" s="100">
        <f>SUM(F76:F80)</f>
        <v>0</v>
      </c>
      <c r="G82" s="91" t="e">
        <f>SUM(F76+F77)/F82</f>
        <v>#DIV/0!</v>
      </c>
      <c r="J82" s="35"/>
      <c r="K82" s="195"/>
      <c r="L82" s="35"/>
      <c r="M82" s="36"/>
      <c r="N82" s="36"/>
      <c r="O82" s="35"/>
      <c r="P82" s="35"/>
      <c r="Q82" s="36"/>
      <c r="R82" s="36"/>
      <c r="S82" s="172"/>
      <c r="T82" s="172"/>
      <c r="U82" s="172"/>
      <c r="V82" s="172"/>
    </row>
    <row r="83" spans="5:22">
      <c r="J83" s="35"/>
      <c r="K83" s="195"/>
      <c r="L83" s="35"/>
      <c r="M83" s="36"/>
      <c r="N83" s="36"/>
      <c r="O83" s="35"/>
      <c r="P83" s="35"/>
      <c r="Q83" s="36"/>
      <c r="R83" s="36"/>
      <c r="S83" s="172"/>
      <c r="T83" s="172"/>
      <c r="U83" s="172"/>
      <c r="V83" s="172"/>
    </row>
    <row r="84" spans="5:22">
      <c r="J84" s="35"/>
      <c r="K84" s="195"/>
      <c r="L84" s="35"/>
      <c r="M84" s="36"/>
      <c r="N84" s="36"/>
      <c r="O84" s="35"/>
      <c r="P84" s="35"/>
      <c r="Q84" s="36"/>
      <c r="R84" s="36"/>
      <c r="S84" s="172"/>
      <c r="T84" s="172"/>
      <c r="U84" s="172"/>
      <c r="V84" s="172"/>
    </row>
    <row r="85" spans="5:22">
      <c r="J85" s="35"/>
      <c r="K85" s="195"/>
      <c r="L85" s="35"/>
      <c r="M85" s="36"/>
      <c r="N85" s="36"/>
      <c r="O85" s="35"/>
      <c r="P85" s="35"/>
      <c r="Q85" s="36"/>
      <c r="R85" s="36"/>
      <c r="S85" s="172"/>
      <c r="T85" s="172"/>
      <c r="U85" s="172"/>
      <c r="V85" s="172"/>
    </row>
    <row r="86" spans="5:22">
      <c r="J86" s="35"/>
      <c r="K86" s="195"/>
      <c r="L86" s="35"/>
      <c r="M86" s="36"/>
      <c r="N86" s="36"/>
      <c r="O86" s="35"/>
      <c r="P86" s="35"/>
      <c r="Q86" s="36"/>
      <c r="R86" s="36"/>
      <c r="S86" s="172"/>
      <c r="T86" s="172"/>
      <c r="U86" s="172"/>
      <c r="V86" s="172"/>
    </row>
    <row r="87" spans="5:22">
      <c r="J87" s="35"/>
      <c r="K87" s="195"/>
      <c r="L87" s="35"/>
      <c r="M87" s="36"/>
      <c r="N87" s="36"/>
      <c r="O87" s="35"/>
      <c r="P87" s="35"/>
      <c r="Q87" s="36"/>
      <c r="R87" s="36"/>
      <c r="S87" s="172"/>
      <c r="T87" s="172"/>
      <c r="U87" s="172"/>
      <c r="V87" s="172"/>
    </row>
    <row r="88" spans="5:22">
      <c r="J88" s="35"/>
      <c r="K88" s="195"/>
      <c r="L88" s="35"/>
      <c r="M88" s="36"/>
      <c r="N88" s="36"/>
      <c r="O88" s="35"/>
      <c r="P88" s="35"/>
      <c r="Q88" s="36"/>
      <c r="R88" s="36"/>
      <c r="S88" s="172"/>
      <c r="T88" s="172"/>
      <c r="U88" s="172"/>
      <c r="V88" s="172"/>
    </row>
    <row r="89" spans="5:22">
      <c r="J89" s="35"/>
      <c r="K89" s="195"/>
      <c r="L89" s="35"/>
      <c r="M89" s="36"/>
      <c r="N89" s="36"/>
      <c r="O89" s="35"/>
      <c r="P89" s="35"/>
      <c r="Q89" s="36"/>
      <c r="R89" s="36"/>
      <c r="S89" s="172"/>
      <c r="T89" s="172"/>
      <c r="U89" s="172"/>
      <c r="V89" s="172"/>
    </row>
    <row r="90" spans="5:22">
      <c r="J90" s="35"/>
      <c r="K90" s="195"/>
      <c r="L90" s="35"/>
      <c r="M90" s="36"/>
      <c r="N90" s="36"/>
      <c r="O90" s="35"/>
      <c r="P90" s="35"/>
      <c r="Q90" s="36"/>
      <c r="R90" s="36"/>
      <c r="S90" s="172"/>
      <c r="T90" s="172"/>
      <c r="U90" s="172"/>
      <c r="V90" s="172"/>
    </row>
    <row r="91" spans="5:22">
      <c r="J91" s="35"/>
      <c r="K91" s="195"/>
      <c r="L91" s="35"/>
      <c r="M91" s="36"/>
      <c r="N91" s="36"/>
      <c r="O91" s="35"/>
      <c r="P91" s="35"/>
      <c r="Q91" s="36"/>
      <c r="R91" s="36"/>
      <c r="S91" s="172"/>
      <c r="T91" s="172"/>
      <c r="U91" s="172"/>
      <c r="V91" s="172"/>
    </row>
    <row r="92" spans="5:22">
      <c r="J92" s="35"/>
      <c r="K92" s="195"/>
      <c r="L92" s="35"/>
      <c r="M92" s="36"/>
      <c r="N92" s="36"/>
      <c r="O92" s="35"/>
      <c r="P92" s="35"/>
      <c r="Q92" s="36"/>
      <c r="R92" s="36"/>
      <c r="S92" s="172"/>
      <c r="T92" s="172"/>
      <c r="U92" s="172"/>
      <c r="V92" s="172"/>
    </row>
    <row r="93" spans="5:22">
      <c r="J93" s="35"/>
      <c r="K93" s="195"/>
      <c r="L93" s="35"/>
      <c r="M93" s="36"/>
      <c r="N93" s="36"/>
      <c r="O93" s="35"/>
      <c r="P93" s="35"/>
      <c r="Q93" s="36"/>
      <c r="R93" s="36"/>
      <c r="S93" s="172"/>
      <c r="T93" s="172"/>
      <c r="U93" s="172"/>
      <c r="V93" s="172"/>
    </row>
    <row r="94" spans="5:22">
      <c r="J94" s="35"/>
      <c r="K94" s="195"/>
      <c r="L94" s="35"/>
      <c r="M94" s="36"/>
      <c r="N94" s="36"/>
      <c r="O94" s="35"/>
      <c r="P94" s="35"/>
      <c r="Q94" s="36"/>
      <c r="R94" s="36"/>
      <c r="S94" s="172"/>
      <c r="T94" s="172"/>
      <c r="U94" s="172"/>
      <c r="V94" s="172"/>
    </row>
    <row r="95" spans="5:22">
      <c r="J95" s="35"/>
      <c r="K95" s="195"/>
      <c r="L95" s="35"/>
      <c r="M95" s="36"/>
      <c r="N95" s="36"/>
      <c r="O95" s="35"/>
      <c r="P95" s="35"/>
      <c r="Q95" s="36"/>
      <c r="R95" s="36"/>
      <c r="S95" s="172"/>
      <c r="T95" s="172"/>
      <c r="U95" s="172"/>
      <c r="V95" s="172"/>
    </row>
    <row r="96" spans="5:22">
      <c r="J96" s="35"/>
      <c r="K96" s="195"/>
      <c r="L96" s="35"/>
      <c r="M96" s="36"/>
      <c r="N96" s="36"/>
      <c r="O96" s="35"/>
      <c r="P96" s="35"/>
      <c r="Q96" s="36"/>
      <c r="R96" s="36"/>
      <c r="S96" s="172"/>
      <c r="T96" s="172"/>
      <c r="U96" s="172"/>
      <c r="V96" s="172"/>
    </row>
    <row r="97" spans="10:22">
      <c r="J97" s="35"/>
      <c r="K97" s="195"/>
      <c r="L97" s="35"/>
      <c r="M97" s="36"/>
      <c r="N97" s="36"/>
      <c r="O97" s="35"/>
      <c r="P97" s="35"/>
      <c r="Q97" s="36"/>
      <c r="R97" s="36"/>
      <c r="S97" s="172"/>
      <c r="T97" s="172"/>
      <c r="U97" s="172"/>
      <c r="V97" s="172"/>
    </row>
    <row r="98" spans="10:22">
      <c r="J98" s="35"/>
      <c r="K98" s="195"/>
      <c r="L98" s="35"/>
      <c r="M98" s="36"/>
      <c r="N98" s="36"/>
      <c r="O98" s="35"/>
      <c r="P98" s="35"/>
      <c r="Q98" s="36"/>
      <c r="R98" s="36"/>
      <c r="S98" s="172"/>
      <c r="T98" s="172"/>
      <c r="U98" s="172"/>
      <c r="V98" s="172"/>
    </row>
    <row r="99" spans="10:22">
      <c r="J99" s="35"/>
      <c r="K99" s="195"/>
      <c r="L99" s="35"/>
      <c r="M99" s="36"/>
      <c r="N99" s="36"/>
      <c r="O99" s="35"/>
      <c r="P99" s="35"/>
      <c r="Q99" s="36"/>
      <c r="R99" s="36"/>
      <c r="S99" s="172"/>
      <c r="T99" s="172"/>
      <c r="U99" s="172"/>
      <c r="V99" s="172"/>
    </row>
    <row r="100" spans="10:22">
      <c r="J100" s="35"/>
      <c r="K100" s="195"/>
      <c r="L100" s="35"/>
      <c r="M100" s="36"/>
      <c r="N100" s="36"/>
      <c r="O100" s="35"/>
      <c r="P100" s="35"/>
      <c r="Q100" s="36"/>
      <c r="R100" s="36"/>
      <c r="S100" s="172"/>
      <c r="T100" s="172"/>
      <c r="U100" s="172"/>
      <c r="V100" s="172"/>
    </row>
    <row r="101" spans="10:22">
      <c r="J101" s="35"/>
      <c r="K101" s="195"/>
      <c r="L101" s="35"/>
      <c r="M101" s="36"/>
      <c r="N101" s="36"/>
      <c r="O101" s="35"/>
      <c r="P101" s="35"/>
      <c r="Q101" s="36"/>
      <c r="R101" s="36"/>
      <c r="S101" s="172"/>
      <c r="T101" s="172"/>
      <c r="U101" s="172"/>
      <c r="V101" s="172"/>
    </row>
    <row r="102" spans="10:22">
      <c r="J102" s="35"/>
      <c r="K102" s="195"/>
      <c r="L102" s="35"/>
      <c r="M102" s="36"/>
      <c r="N102" s="36"/>
      <c r="O102" s="35"/>
      <c r="P102" s="35"/>
      <c r="Q102" s="36"/>
      <c r="R102" s="36"/>
      <c r="S102" s="172"/>
      <c r="T102" s="172"/>
      <c r="U102" s="172"/>
      <c r="V102" s="172"/>
    </row>
    <row r="103" spans="10:22">
      <c r="J103" s="35"/>
      <c r="K103" s="195"/>
      <c r="L103" s="35"/>
      <c r="M103" s="36"/>
      <c r="N103" s="36"/>
      <c r="O103" s="35"/>
      <c r="P103" s="35"/>
      <c r="Q103" s="36"/>
      <c r="R103" s="36"/>
      <c r="S103" s="172"/>
      <c r="T103" s="172"/>
      <c r="U103" s="172"/>
      <c r="V103" s="172"/>
    </row>
    <row r="104" spans="10:22">
      <c r="J104" s="35"/>
      <c r="K104" s="195"/>
      <c r="L104" s="35"/>
      <c r="M104" s="36"/>
      <c r="N104" s="36"/>
      <c r="O104" s="35"/>
      <c r="P104" s="35"/>
      <c r="Q104" s="36"/>
      <c r="R104" s="36"/>
      <c r="S104" s="172"/>
      <c r="T104" s="172"/>
      <c r="U104" s="172"/>
      <c r="V104" s="172"/>
    </row>
    <row r="105" spans="10:22">
      <c r="J105" s="35"/>
      <c r="K105" s="195"/>
      <c r="L105" s="35"/>
      <c r="M105" s="36"/>
      <c r="N105" s="36"/>
      <c r="O105" s="35"/>
      <c r="P105" s="35"/>
      <c r="Q105" s="36"/>
      <c r="R105" s="36"/>
      <c r="S105" s="172"/>
      <c r="T105" s="172"/>
      <c r="U105" s="172"/>
      <c r="V105" s="172"/>
    </row>
    <row r="106" spans="10:22">
      <c r="J106" s="35"/>
      <c r="K106" s="195"/>
      <c r="L106" s="35"/>
      <c r="M106" s="36"/>
      <c r="N106" s="36"/>
      <c r="O106" s="35"/>
      <c r="P106" s="35"/>
      <c r="Q106" s="36"/>
      <c r="R106" s="36"/>
      <c r="S106" s="172"/>
      <c r="T106" s="172"/>
      <c r="U106" s="172"/>
      <c r="V106" s="172"/>
    </row>
    <row r="107" spans="10:22">
      <c r="J107" s="35"/>
      <c r="K107" s="195"/>
      <c r="L107" s="35"/>
      <c r="M107" s="36"/>
      <c r="N107" s="36"/>
      <c r="O107" s="35"/>
      <c r="P107" s="35"/>
      <c r="Q107" s="36"/>
      <c r="R107" s="36"/>
      <c r="S107" s="172"/>
      <c r="T107" s="172"/>
      <c r="U107" s="172"/>
      <c r="V107" s="172"/>
    </row>
    <row r="108" spans="10:22">
      <c r="J108" s="35"/>
      <c r="K108" s="195"/>
      <c r="L108" s="35"/>
      <c r="M108" s="36"/>
      <c r="N108" s="36"/>
      <c r="O108" s="35"/>
      <c r="P108" s="35"/>
      <c r="Q108" s="36"/>
      <c r="R108" s="36"/>
      <c r="S108" s="172"/>
      <c r="T108" s="172"/>
      <c r="U108" s="172"/>
      <c r="V108" s="172"/>
    </row>
    <row r="109" spans="10:22">
      <c r="J109" s="35"/>
      <c r="K109" s="195"/>
      <c r="L109" s="35"/>
      <c r="M109" s="36"/>
      <c r="N109" s="36"/>
      <c r="O109" s="35"/>
      <c r="P109" s="35"/>
      <c r="Q109" s="36"/>
      <c r="R109" s="36"/>
      <c r="S109" s="172"/>
      <c r="T109" s="172"/>
      <c r="U109" s="172"/>
      <c r="V109" s="172"/>
    </row>
    <row r="110" spans="10:22">
      <c r="J110" s="35"/>
      <c r="K110" s="195"/>
      <c r="L110" s="35"/>
      <c r="M110" s="36"/>
      <c r="N110" s="36"/>
      <c r="O110" s="35"/>
      <c r="P110" s="35"/>
      <c r="Q110" s="36"/>
      <c r="R110" s="36"/>
      <c r="S110" s="172"/>
      <c r="T110" s="172"/>
      <c r="U110" s="172"/>
      <c r="V110" s="172"/>
    </row>
    <row r="111" spans="10:22">
      <c r="J111" s="35"/>
      <c r="K111" s="195"/>
      <c r="L111" s="35"/>
      <c r="M111" s="36"/>
      <c r="N111" s="36"/>
      <c r="O111" s="35"/>
      <c r="P111" s="35"/>
      <c r="Q111" s="36"/>
      <c r="R111" s="36"/>
      <c r="S111" s="172"/>
      <c r="T111" s="172"/>
      <c r="U111" s="172"/>
      <c r="V111" s="172"/>
    </row>
    <row r="112" spans="10:22">
      <c r="J112" s="35"/>
      <c r="K112" s="195"/>
      <c r="L112" s="35"/>
      <c r="M112" s="36"/>
      <c r="N112" s="36"/>
      <c r="O112" s="35"/>
      <c r="P112" s="35"/>
      <c r="Q112" s="36"/>
      <c r="R112" s="36"/>
      <c r="S112" s="172"/>
      <c r="T112" s="172"/>
      <c r="U112" s="172"/>
      <c r="V112" s="172"/>
    </row>
    <row r="113" spans="10:22">
      <c r="J113" s="35"/>
      <c r="K113" s="195"/>
      <c r="L113" s="35"/>
      <c r="M113" s="36"/>
      <c r="N113" s="36"/>
      <c r="O113" s="35"/>
      <c r="P113" s="35"/>
      <c r="Q113" s="36"/>
      <c r="R113" s="36"/>
      <c r="S113" s="172"/>
      <c r="T113" s="172"/>
      <c r="U113" s="172"/>
      <c r="V113" s="172"/>
    </row>
    <row r="114" spans="10:22">
      <c r="J114" s="35"/>
      <c r="K114" s="195"/>
      <c r="L114" s="35"/>
      <c r="M114" s="36"/>
      <c r="N114" s="36"/>
      <c r="O114" s="35"/>
      <c r="P114" s="35"/>
      <c r="Q114" s="36"/>
      <c r="R114" s="36"/>
      <c r="S114" s="172"/>
      <c r="T114" s="172"/>
      <c r="U114" s="172"/>
      <c r="V114" s="172"/>
    </row>
    <row r="115" spans="10:22">
      <c r="J115" s="35"/>
      <c r="K115" s="195"/>
      <c r="L115" s="35"/>
      <c r="M115" s="36"/>
      <c r="N115" s="36"/>
      <c r="O115" s="35"/>
      <c r="P115" s="35"/>
      <c r="Q115" s="36"/>
      <c r="R115" s="36"/>
      <c r="S115" s="172"/>
      <c r="T115" s="172"/>
      <c r="U115" s="172"/>
      <c r="V115" s="172"/>
    </row>
    <row r="116" spans="10:22">
      <c r="J116" s="35"/>
      <c r="K116" s="195"/>
      <c r="L116" s="35"/>
      <c r="M116" s="36"/>
      <c r="N116" s="36"/>
      <c r="O116" s="35"/>
      <c r="P116" s="35"/>
      <c r="Q116" s="36"/>
      <c r="R116" s="36"/>
      <c r="S116" s="172"/>
      <c r="T116" s="172"/>
      <c r="U116" s="172"/>
      <c r="V116" s="172"/>
    </row>
    <row r="117" spans="10:22">
      <c r="J117" s="35"/>
      <c r="K117" s="195"/>
      <c r="L117" s="35"/>
      <c r="M117" s="36"/>
      <c r="N117" s="36"/>
      <c r="O117" s="35"/>
      <c r="P117" s="35"/>
      <c r="Q117" s="36"/>
      <c r="R117" s="36"/>
      <c r="S117" s="172"/>
      <c r="T117" s="172"/>
      <c r="U117" s="172"/>
      <c r="V117" s="172"/>
    </row>
    <row r="118" spans="10:22">
      <c r="J118" s="35"/>
      <c r="K118" s="195"/>
      <c r="L118" s="35"/>
      <c r="M118" s="36"/>
      <c r="N118" s="36"/>
      <c r="O118" s="35"/>
      <c r="P118" s="35"/>
      <c r="Q118" s="36"/>
      <c r="R118" s="36"/>
      <c r="S118" s="172"/>
      <c r="T118" s="172"/>
      <c r="U118" s="172"/>
      <c r="V118" s="172"/>
    </row>
    <row r="119" spans="10:22">
      <c r="J119" s="35"/>
      <c r="K119" s="195"/>
      <c r="L119" s="35"/>
      <c r="M119" s="36"/>
      <c r="N119" s="36"/>
      <c r="O119" s="35"/>
      <c r="P119" s="35"/>
      <c r="Q119" s="36"/>
      <c r="R119" s="36"/>
      <c r="S119" s="172"/>
      <c r="T119" s="172"/>
      <c r="U119" s="172"/>
      <c r="V119" s="172"/>
    </row>
    <row r="120" spans="10:22">
      <c r="J120" s="35"/>
      <c r="K120" s="195"/>
      <c r="L120" s="35"/>
      <c r="M120" s="36"/>
      <c r="N120" s="36"/>
      <c r="O120" s="35"/>
      <c r="P120" s="35"/>
      <c r="Q120" s="36"/>
      <c r="R120" s="36"/>
      <c r="S120" s="172"/>
      <c r="T120" s="172"/>
      <c r="U120" s="172"/>
      <c r="V120" s="172"/>
    </row>
    <row r="121" spans="10:22">
      <c r="J121" s="35"/>
      <c r="K121" s="195"/>
      <c r="L121" s="35"/>
      <c r="M121" s="36"/>
      <c r="N121" s="36"/>
      <c r="O121" s="35"/>
      <c r="P121" s="35"/>
      <c r="Q121" s="36"/>
      <c r="R121" s="36"/>
      <c r="S121" s="172"/>
      <c r="T121" s="172"/>
      <c r="U121" s="172"/>
      <c r="V121" s="172"/>
    </row>
    <row r="122" spans="10:22">
      <c r="J122" s="35"/>
      <c r="K122" s="195"/>
      <c r="L122" s="35"/>
      <c r="M122" s="36"/>
      <c r="N122" s="36"/>
      <c r="O122" s="35"/>
      <c r="P122" s="35"/>
      <c r="Q122" s="36"/>
      <c r="R122" s="36"/>
      <c r="S122" s="172"/>
      <c r="T122" s="172"/>
      <c r="U122" s="172"/>
      <c r="V122" s="172"/>
    </row>
    <row r="123" spans="10:22">
      <c r="J123" s="35"/>
      <c r="K123" s="195"/>
      <c r="L123" s="35"/>
      <c r="M123" s="36"/>
      <c r="N123" s="36"/>
      <c r="O123" s="35"/>
      <c r="P123" s="35"/>
      <c r="Q123" s="36"/>
      <c r="R123" s="36"/>
      <c r="S123" s="172"/>
      <c r="T123" s="172"/>
      <c r="U123" s="172"/>
      <c r="V123" s="172"/>
    </row>
    <row r="124" spans="10:22">
      <c r="J124" s="35"/>
      <c r="K124" s="195"/>
      <c r="L124" s="35"/>
      <c r="M124" s="36"/>
      <c r="N124" s="36"/>
      <c r="O124" s="35"/>
      <c r="P124" s="35"/>
      <c r="Q124" s="36"/>
      <c r="R124" s="36"/>
      <c r="S124" s="172"/>
      <c r="T124" s="172"/>
      <c r="U124" s="172"/>
      <c r="V124" s="172"/>
    </row>
    <row r="125" spans="10:22">
      <c r="J125" s="35"/>
      <c r="K125" s="195"/>
      <c r="L125" s="35"/>
      <c r="M125" s="36"/>
      <c r="N125" s="36"/>
      <c r="O125" s="35"/>
      <c r="P125" s="35"/>
      <c r="Q125" s="36"/>
      <c r="R125" s="36"/>
      <c r="S125" s="172"/>
      <c r="T125" s="172"/>
      <c r="U125" s="172"/>
      <c r="V125" s="172"/>
    </row>
    <row r="126" spans="10:22">
      <c r="J126" s="35"/>
      <c r="K126" s="195"/>
      <c r="L126" s="35"/>
      <c r="M126" s="36"/>
      <c r="N126" s="36"/>
      <c r="O126" s="35"/>
      <c r="P126" s="35"/>
      <c r="Q126" s="36"/>
      <c r="R126" s="36"/>
      <c r="S126" s="172"/>
      <c r="T126" s="172"/>
      <c r="U126" s="172"/>
      <c r="V126" s="172"/>
    </row>
    <row r="127" spans="10:22">
      <c r="J127" s="35"/>
      <c r="K127" s="195"/>
      <c r="L127" s="35"/>
      <c r="M127" s="36"/>
      <c r="N127" s="36"/>
      <c r="O127" s="35"/>
      <c r="P127" s="35"/>
      <c r="Q127" s="36"/>
      <c r="R127" s="36"/>
      <c r="S127" s="172"/>
      <c r="T127" s="172"/>
      <c r="U127" s="172"/>
      <c r="V127" s="172"/>
    </row>
    <row r="128" spans="10:22">
      <c r="J128" s="35"/>
      <c r="K128" s="195"/>
      <c r="L128" s="35"/>
      <c r="M128" s="36"/>
      <c r="N128" s="36"/>
      <c r="O128" s="35"/>
      <c r="P128" s="35"/>
      <c r="Q128" s="36"/>
      <c r="R128" s="36"/>
      <c r="S128" s="172"/>
      <c r="T128" s="172"/>
      <c r="U128" s="172"/>
      <c r="V128" s="172"/>
    </row>
    <row r="129" spans="10:22">
      <c r="J129" s="35"/>
      <c r="K129" s="195"/>
      <c r="L129" s="35"/>
      <c r="M129" s="36"/>
      <c r="N129" s="36"/>
      <c r="O129" s="35"/>
      <c r="P129" s="35"/>
      <c r="Q129" s="36"/>
      <c r="R129" s="36"/>
      <c r="S129" s="172"/>
      <c r="T129" s="172"/>
      <c r="U129" s="172"/>
      <c r="V129" s="172"/>
    </row>
    <row r="130" spans="10:22">
      <c r="J130" s="35"/>
      <c r="K130" s="195"/>
      <c r="L130" s="35"/>
      <c r="M130" s="36"/>
      <c r="N130" s="36"/>
      <c r="O130" s="35"/>
      <c r="P130" s="35"/>
      <c r="Q130" s="36"/>
      <c r="R130" s="36"/>
      <c r="S130" s="172"/>
      <c r="T130" s="172"/>
      <c r="U130" s="172"/>
      <c r="V130" s="172"/>
    </row>
    <row r="131" spans="10:22">
      <c r="J131" s="35"/>
      <c r="K131" s="195"/>
      <c r="L131" s="35"/>
      <c r="M131" s="36"/>
      <c r="N131" s="36"/>
      <c r="O131" s="35"/>
      <c r="P131" s="35"/>
      <c r="Q131" s="36"/>
      <c r="R131" s="36"/>
      <c r="S131" s="172"/>
      <c r="T131" s="172"/>
      <c r="U131" s="172"/>
      <c r="V131" s="172"/>
    </row>
    <row r="132" spans="10:22">
      <c r="J132" s="35"/>
      <c r="K132" s="195"/>
      <c r="L132" s="35"/>
      <c r="M132" s="36"/>
      <c r="N132" s="36"/>
      <c r="O132" s="35"/>
      <c r="P132" s="35"/>
      <c r="Q132" s="36"/>
      <c r="R132" s="36"/>
      <c r="S132" s="172"/>
      <c r="T132" s="172"/>
      <c r="U132" s="172"/>
      <c r="V132" s="172"/>
    </row>
    <row r="133" spans="10:22">
      <c r="J133" s="35"/>
      <c r="K133" s="195"/>
      <c r="L133" s="35"/>
      <c r="M133" s="36"/>
      <c r="N133" s="36"/>
      <c r="O133" s="35"/>
      <c r="P133" s="35"/>
      <c r="Q133" s="36"/>
      <c r="R133" s="36"/>
      <c r="S133" s="172"/>
      <c r="T133" s="172"/>
      <c r="U133" s="172"/>
      <c r="V133" s="172"/>
    </row>
    <row r="134" spans="10:22">
      <c r="J134" s="35"/>
      <c r="K134" s="195"/>
      <c r="L134" s="35"/>
      <c r="M134" s="36"/>
      <c r="N134" s="36"/>
      <c r="O134" s="35"/>
      <c r="P134" s="35"/>
      <c r="Q134" s="36"/>
      <c r="R134" s="36"/>
      <c r="S134" s="172"/>
      <c r="T134" s="172"/>
      <c r="U134" s="172"/>
      <c r="V134" s="172"/>
    </row>
    <row r="135" spans="10:22">
      <c r="J135" s="35"/>
      <c r="K135" s="195"/>
      <c r="L135" s="35"/>
      <c r="M135" s="36"/>
      <c r="N135" s="36"/>
      <c r="O135" s="35"/>
      <c r="P135" s="35"/>
      <c r="Q135" s="36"/>
      <c r="R135" s="36"/>
      <c r="S135" s="172"/>
      <c r="T135" s="172"/>
      <c r="U135" s="172"/>
      <c r="V135" s="172"/>
    </row>
    <row r="136" spans="10:22">
      <c r="J136" s="35"/>
      <c r="K136" s="195"/>
      <c r="L136" s="35"/>
      <c r="M136" s="36"/>
      <c r="N136" s="36"/>
      <c r="O136" s="35"/>
      <c r="P136" s="35"/>
      <c r="Q136" s="36"/>
      <c r="R136" s="36"/>
      <c r="S136" s="172"/>
      <c r="T136" s="172"/>
      <c r="U136" s="172"/>
      <c r="V136" s="172"/>
    </row>
    <row r="137" spans="10:22">
      <c r="J137" s="35"/>
      <c r="K137" s="195"/>
      <c r="L137" s="35"/>
      <c r="M137" s="36"/>
      <c r="N137" s="36"/>
      <c r="O137" s="35"/>
      <c r="P137" s="35"/>
      <c r="Q137" s="36"/>
      <c r="R137" s="36"/>
      <c r="S137" s="172"/>
      <c r="T137" s="172"/>
      <c r="U137" s="172"/>
      <c r="V137" s="172"/>
    </row>
    <row r="138" spans="10:22">
      <c r="J138" s="35"/>
      <c r="K138" s="195"/>
      <c r="L138" s="35"/>
      <c r="M138" s="36"/>
      <c r="N138" s="36"/>
      <c r="O138" s="35"/>
      <c r="P138" s="35"/>
      <c r="Q138" s="36"/>
      <c r="R138" s="36"/>
      <c r="S138" s="172"/>
      <c r="T138" s="172"/>
      <c r="U138" s="172"/>
      <c r="V138" s="172"/>
    </row>
    <row r="139" spans="10:22">
      <c r="J139" s="35"/>
      <c r="K139" s="195"/>
      <c r="L139" s="35"/>
      <c r="M139" s="36"/>
      <c r="N139" s="36"/>
      <c r="O139" s="35"/>
      <c r="P139" s="35"/>
      <c r="Q139" s="36"/>
      <c r="R139" s="36"/>
      <c r="S139" s="172"/>
      <c r="T139" s="172"/>
      <c r="U139" s="172"/>
      <c r="V139" s="172"/>
    </row>
    <row r="140" spans="10:22">
      <c r="J140" s="35"/>
      <c r="K140" s="195"/>
      <c r="L140" s="35"/>
      <c r="M140" s="36"/>
      <c r="N140" s="36"/>
      <c r="O140" s="35"/>
      <c r="P140" s="35"/>
      <c r="Q140" s="36"/>
      <c r="R140" s="36"/>
      <c r="S140" s="172"/>
      <c r="T140" s="172"/>
      <c r="U140" s="172"/>
      <c r="V140" s="172"/>
    </row>
    <row r="141" spans="10:22">
      <c r="J141" s="35"/>
      <c r="K141" s="195"/>
      <c r="L141" s="35"/>
      <c r="M141" s="36"/>
      <c r="N141" s="36"/>
      <c r="O141" s="35"/>
      <c r="P141" s="35"/>
      <c r="Q141" s="36"/>
      <c r="R141" s="36"/>
      <c r="S141" s="172"/>
      <c r="T141" s="172"/>
      <c r="U141" s="172"/>
      <c r="V141" s="172"/>
    </row>
    <row r="142" spans="10:22">
      <c r="J142" s="35"/>
      <c r="K142" s="195"/>
      <c r="L142" s="35"/>
      <c r="M142" s="36"/>
      <c r="N142" s="36"/>
      <c r="O142" s="35"/>
      <c r="P142" s="35"/>
      <c r="Q142" s="36"/>
      <c r="R142" s="36"/>
      <c r="S142" s="172"/>
      <c r="T142" s="172"/>
      <c r="U142" s="172"/>
      <c r="V142" s="172"/>
    </row>
    <row r="143" spans="10:22">
      <c r="J143" s="35"/>
      <c r="K143" s="195"/>
      <c r="L143" s="35"/>
      <c r="M143" s="36"/>
      <c r="N143" s="36"/>
      <c r="O143" s="35"/>
      <c r="P143" s="35"/>
      <c r="Q143" s="36"/>
      <c r="R143" s="36"/>
      <c r="S143" s="172"/>
      <c r="T143" s="172"/>
      <c r="U143" s="172"/>
      <c r="V143" s="172"/>
    </row>
    <row r="144" spans="10:22">
      <c r="J144" s="35"/>
      <c r="K144" s="195"/>
      <c r="L144" s="35"/>
      <c r="M144" s="36"/>
      <c r="N144" s="36"/>
      <c r="O144" s="35"/>
      <c r="P144" s="35"/>
      <c r="Q144" s="36"/>
      <c r="R144" s="36"/>
      <c r="S144" s="172"/>
      <c r="T144" s="172"/>
      <c r="U144" s="172"/>
      <c r="V144" s="172"/>
    </row>
    <row r="145" spans="10:22">
      <c r="J145" s="35"/>
      <c r="K145" s="195"/>
      <c r="L145" s="35"/>
      <c r="M145" s="36"/>
      <c r="N145" s="36"/>
      <c r="O145" s="35"/>
      <c r="P145" s="35"/>
      <c r="Q145" s="36"/>
      <c r="R145" s="36"/>
      <c r="S145" s="172"/>
      <c r="T145" s="172"/>
      <c r="U145" s="172"/>
      <c r="V145" s="172"/>
    </row>
    <row r="146" spans="10:22">
      <c r="J146" s="35"/>
      <c r="K146" s="195"/>
      <c r="L146" s="35"/>
      <c r="M146" s="36"/>
      <c r="N146" s="36"/>
      <c r="O146" s="35"/>
      <c r="P146" s="35"/>
      <c r="Q146" s="36"/>
      <c r="R146" s="36"/>
      <c r="S146" s="172"/>
      <c r="T146" s="172"/>
      <c r="U146" s="172"/>
      <c r="V146" s="172"/>
    </row>
    <row r="147" spans="10:22">
      <c r="J147" s="35"/>
      <c r="K147" s="195"/>
      <c r="L147" s="35"/>
      <c r="M147" s="36"/>
      <c r="N147" s="36"/>
      <c r="O147" s="35"/>
      <c r="P147" s="35"/>
      <c r="Q147" s="36"/>
      <c r="R147" s="36"/>
      <c r="S147" s="172"/>
      <c r="T147" s="172"/>
      <c r="U147" s="172"/>
      <c r="V147" s="172"/>
    </row>
    <row r="148" spans="10:22">
      <c r="J148" s="35"/>
      <c r="K148" s="195"/>
      <c r="L148" s="35"/>
      <c r="M148" s="36"/>
      <c r="N148" s="36"/>
      <c r="O148" s="35"/>
      <c r="P148" s="35"/>
      <c r="Q148" s="36"/>
      <c r="R148" s="36"/>
      <c r="S148" s="172"/>
      <c r="T148" s="172"/>
      <c r="U148" s="172"/>
      <c r="V148" s="172"/>
    </row>
    <row r="149" spans="10:22">
      <c r="J149" s="35"/>
      <c r="K149" s="195"/>
      <c r="L149" s="35"/>
      <c r="M149" s="36"/>
      <c r="N149" s="36"/>
      <c r="O149" s="35"/>
      <c r="P149" s="35"/>
      <c r="Q149" s="36"/>
      <c r="R149" s="36"/>
      <c r="S149" s="172"/>
      <c r="T149" s="172"/>
      <c r="U149" s="172"/>
      <c r="V149" s="172"/>
    </row>
    <row r="150" spans="10:22">
      <c r="J150" s="35"/>
      <c r="K150" s="195"/>
      <c r="L150" s="35"/>
      <c r="M150" s="36"/>
      <c r="N150" s="36"/>
      <c r="O150" s="35"/>
      <c r="P150" s="35"/>
      <c r="Q150" s="36"/>
      <c r="R150" s="36"/>
      <c r="S150" s="172"/>
      <c r="T150" s="172"/>
      <c r="U150" s="172"/>
      <c r="V150" s="172"/>
    </row>
    <row r="151" spans="10:22">
      <c r="J151" s="35"/>
      <c r="K151" s="195"/>
      <c r="L151" s="35"/>
      <c r="M151" s="36"/>
      <c r="N151" s="36"/>
      <c r="O151" s="35"/>
      <c r="Q151" s="36"/>
      <c r="R151" s="36"/>
      <c r="S151" s="172"/>
      <c r="T151" s="172"/>
      <c r="U151" s="172"/>
      <c r="V151" s="172"/>
    </row>
    <row r="152" spans="10:22">
      <c r="J152" s="35"/>
      <c r="K152" s="195"/>
      <c r="L152" s="35"/>
      <c r="M152" s="36"/>
      <c r="N152" s="36"/>
      <c r="O152" s="35"/>
      <c r="Q152" s="36"/>
      <c r="R152" s="36"/>
      <c r="S152" s="172"/>
      <c r="T152" s="172"/>
      <c r="U152" s="172"/>
      <c r="V152" s="172"/>
    </row>
    <row r="153" spans="10:22">
      <c r="J153" s="35"/>
      <c r="K153" s="195"/>
      <c r="L153" s="35"/>
      <c r="M153" s="36"/>
      <c r="N153" s="36"/>
      <c r="O153" s="35"/>
      <c r="Q153" s="36"/>
      <c r="R153" s="36"/>
      <c r="S153" s="172"/>
      <c r="T153" s="172"/>
      <c r="U153" s="172"/>
      <c r="V153" s="172"/>
    </row>
    <row r="154" spans="10:22">
      <c r="J154" s="35"/>
      <c r="K154" s="195"/>
      <c r="L154" s="35"/>
      <c r="M154" s="36"/>
      <c r="N154" s="36"/>
      <c r="O154" s="35"/>
      <c r="Q154" s="36"/>
      <c r="R154" s="36"/>
      <c r="S154" s="172"/>
      <c r="T154" s="172"/>
      <c r="U154" s="172"/>
      <c r="V154" s="172"/>
    </row>
    <row r="155" spans="10:22">
      <c r="J155" s="35"/>
      <c r="K155" s="195"/>
      <c r="L155" s="35"/>
      <c r="M155" s="36"/>
      <c r="N155" s="36"/>
      <c r="O155" s="35"/>
      <c r="Q155" s="36"/>
      <c r="R155" s="36"/>
      <c r="S155" s="172"/>
      <c r="T155" s="172"/>
      <c r="U155" s="172"/>
      <c r="V155" s="172"/>
    </row>
    <row r="156" spans="10:22">
      <c r="J156" s="35"/>
      <c r="K156" s="195"/>
      <c r="L156" s="35"/>
      <c r="M156" s="36"/>
      <c r="N156" s="36"/>
      <c r="O156" s="35"/>
      <c r="Q156" s="36"/>
      <c r="R156" s="36"/>
      <c r="S156" s="172"/>
      <c r="T156" s="172"/>
      <c r="U156" s="172"/>
      <c r="V156" s="172"/>
    </row>
    <row r="157" spans="10:22">
      <c r="J157" s="35"/>
      <c r="K157" s="195"/>
      <c r="L157" s="35"/>
      <c r="M157" s="36"/>
      <c r="N157" s="36"/>
      <c r="O157" s="35"/>
      <c r="Q157" s="36"/>
      <c r="R157" s="36"/>
      <c r="S157" s="172"/>
      <c r="T157" s="172"/>
      <c r="U157" s="172"/>
      <c r="V157" s="172"/>
    </row>
    <row r="158" spans="10:22">
      <c r="J158" s="35"/>
      <c r="K158" s="195"/>
      <c r="L158" s="35"/>
      <c r="M158" s="36"/>
      <c r="N158" s="36"/>
      <c r="O158" s="35"/>
      <c r="Q158" s="36"/>
      <c r="R158" s="36"/>
      <c r="S158" s="172"/>
      <c r="T158" s="172"/>
      <c r="U158" s="172"/>
      <c r="V158" s="172"/>
    </row>
    <row r="159" spans="10:22">
      <c r="J159" s="35"/>
      <c r="K159" s="195"/>
      <c r="L159" s="35"/>
      <c r="M159" s="36"/>
      <c r="N159" s="36"/>
      <c r="O159" s="35"/>
      <c r="Q159" s="36"/>
      <c r="R159" s="36"/>
      <c r="S159" s="172"/>
      <c r="T159" s="172"/>
      <c r="U159" s="172"/>
      <c r="V159" s="172"/>
    </row>
    <row r="160" spans="10:22">
      <c r="J160" s="35"/>
      <c r="K160" s="195"/>
      <c r="L160" s="35"/>
      <c r="M160" s="36"/>
      <c r="N160" s="36"/>
      <c r="O160" s="35"/>
      <c r="Q160" s="36"/>
      <c r="R160" s="36"/>
      <c r="S160" s="172"/>
      <c r="T160" s="172"/>
      <c r="U160" s="172"/>
      <c r="V160" s="172"/>
    </row>
    <row r="161" spans="10:22">
      <c r="J161" s="35"/>
      <c r="K161" s="195"/>
      <c r="L161" s="35"/>
      <c r="M161" s="36"/>
      <c r="N161" s="36"/>
      <c r="O161" s="35"/>
      <c r="Q161" s="36"/>
      <c r="R161" s="36"/>
      <c r="S161" s="172"/>
      <c r="T161" s="172"/>
      <c r="U161" s="172"/>
      <c r="V161" s="172"/>
    </row>
    <row r="162" spans="10:22">
      <c r="J162" s="35"/>
      <c r="K162" s="195"/>
      <c r="L162" s="35"/>
      <c r="M162" s="36"/>
      <c r="N162" s="36"/>
      <c r="O162" s="35"/>
      <c r="Q162" s="36"/>
      <c r="R162" s="36"/>
      <c r="S162" s="172"/>
      <c r="T162" s="172"/>
      <c r="U162" s="172"/>
      <c r="V162" s="172"/>
    </row>
    <row r="163" spans="10:22">
      <c r="J163" s="35"/>
      <c r="K163" s="195"/>
      <c r="L163" s="35"/>
      <c r="M163" s="36"/>
      <c r="N163" s="36"/>
      <c r="O163" s="35"/>
      <c r="Q163" s="36"/>
      <c r="R163" s="36"/>
      <c r="S163" s="172"/>
      <c r="T163" s="172"/>
      <c r="U163" s="172"/>
      <c r="V163" s="172"/>
    </row>
    <row r="164" spans="10:22">
      <c r="J164" s="35"/>
      <c r="K164" s="195"/>
      <c r="L164" s="35"/>
      <c r="M164" s="36"/>
      <c r="N164" s="36"/>
      <c r="O164" s="35"/>
      <c r="Q164" s="36"/>
      <c r="R164" s="36"/>
      <c r="S164" s="172"/>
      <c r="T164" s="172"/>
      <c r="U164" s="172"/>
      <c r="V164" s="172"/>
    </row>
    <row r="165" spans="10:22">
      <c r="J165" s="35"/>
      <c r="K165" s="195"/>
      <c r="L165" s="35"/>
      <c r="M165" s="36"/>
      <c r="N165" s="36"/>
      <c r="O165" s="35"/>
      <c r="Q165" s="36"/>
      <c r="R165" s="36"/>
      <c r="S165" s="172"/>
      <c r="T165" s="172"/>
      <c r="U165" s="172"/>
      <c r="V165" s="172"/>
    </row>
    <row r="166" spans="10:22">
      <c r="J166" s="35"/>
      <c r="K166" s="195"/>
      <c r="L166" s="35"/>
      <c r="M166" s="36"/>
      <c r="N166" s="36"/>
      <c r="O166" s="35"/>
      <c r="Q166" s="36"/>
      <c r="R166" s="36"/>
      <c r="S166" s="172"/>
      <c r="T166" s="172"/>
      <c r="U166" s="172"/>
      <c r="V166" s="172"/>
    </row>
    <row r="167" spans="10:22">
      <c r="J167" s="35"/>
      <c r="K167" s="195"/>
      <c r="L167" s="35"/>
      <c r="M167" s="36"/>
      <c r="N167" s="36"/>
      <c r="O167" s="35"/>
      <c r="Q167" s="36"/>
      <c r="R167" s="36"/>
      <c r="S167" s="172"/>
      <c r="T167" s="172"/>
      <c r="U167" s="172"/>
      <c r="V167" s="172"/>
    </row>
    <row r="168" spans="10:22">
      <c r="J168" s="35"/>
      <c r="K168" s="195"/>
      <c r="L168" s="35"/>
      <c r="M168" s="36"/>
      <c r="N168" s="36"/>
      <c r="O168" s="35"/>
      <c r="Q168" s="36"/>
      <c r="R168" s="36"/>
      <c r="S168" s="172"/>
      <c r="T168" s="172"/>
      <c r="U168" s="172"/>
      <c r="V168" s="172"/>
    </row>
    <row r="169" spans="10:22">
      <c r="J169" s="35"/>
      <c r="K169" s="195"/>
      <c r="L169" s="35"/>
      <c r="M169" s="36"/>
      <c r="N169" s="36"/>
      <c r="O169" s="35"/>
      <c r="Q169" s="36"/>
      <c r="R169" s="36"/>
      <c r="S169" s="172"/>
      <c r="T169" s="172"/>
      <c r="U169" s="172"/>
      <c r="V169" s="172"/>
    </row>
    <row r="170" spans="10:22">
      <c r="J170" s="35"/>
      <c r="K170" s="195"/>
      <c r="L170" s="35"/>
      <c r="M170" s="36"/>
      <c r="N170" s="36"/>
      <c r="O170" s="35"/>
      <c r="Q170" s="36"/>
      <c r="R170" s="36"/>
      <c r="S170" s="172"/>
      <c r="T170" s="172"/>
      <c r="U170" s="172"/>
      <c r="V170" s="172"/>
    </row>
    <row r="171" spans="10:22">
      <c r="J171" s="35"/>
      <c r="K171" s="195"/>
      <c r="L171" s="35"/>
      <c r="M171" s="36"/>
      <c r="N171" s="36"/>
      <c r="O171" s="35"/>
      <c r="Q171" s="36"/>
      <c r="R171" s="36"/>
      <c r="S171" s="172"/>
      <c r="T171" s="172"/>
      <c r="U171" s="172"/>
      <c r="V171" s="172"/>
    </row>
    <row r="172" spans="10:22">
      <c r="J172" s="35"/>
      <c r="K172" s="195"/>
      <c r="L172" s="35"/>
      <c r="M172" s="36"/>
      <c r="N172" s="36"/>
      <c r="O172" s="35"/>
      <c r="Q172" s="36"/>
      <c r="R172" s="36"/>
      <c r="S172" s="172"/>
      <c r="T172" s="172"/>
      <c r="U172" s="172"/>
      <c r="V172" s="172"/>
    </row>
    <row r="173" spans="10:22">
      <c r="J173" s="35"/>
      <c r="K173" s="195"/>
      <c r="L173" s="35"/>
      <c r="M173" s="36"/>
      <c r="N173" s="36"/>
      <c r="O173" s="35"/>
      <c r="Q173" s="36"/>
      <c r="R173" s="36"/>
      <c r="S173" s="172"/>
      <c r="T173" s="172"/>
      <c r="U173" s="172"/>
      <c r="V173" s="172"/>
    </row>
    <row r="174" spans="10:22">
      <c r="J174" s="35"/>
      <c r="K174" s="195"/>
      <c r="L174" s="35"/>
      <c r="M174" s="36"/>
      <c r="N174" s="36"/>
      <c r="O174" s="35"/>
      <c r="Q174" s="36"/>
      <c r="R174" s="36"/>
      <c r="S174" s="172"/>
      <c r="T174" s="172"/>
      <c r="U174" s="172"/>
      <c r="V174" s="172"/>
    </row>
    <row r="175" spans="10:22">
      <c r="J175" s="35"/>
      <c r="K175" s="195"/>
      <c r="L175" s="35"/>
      <c r="M175" s="36"/>
      <c r="N175" s="36"/>
      <c r="O175" s="35"/>
      <c r="Q175" s="36"/>
      <c r="R175" s="36"/>
      <c r="S175" s="172"/>
      <c r="T175" s="172"/>
      <c r="U175" s="172"/>
      <c r="V175" s="172"/>
    </row>
    <row r="176" spans="10:22">
      <c r="J176" s="35"/>
      <c r="K176" s="195"/>
      <c r="L176" s="35"/>
      <c r="M176" s="36"/>
      <c r="N176" s="36"/>
      <c r="O176" s="35"/>
      <c r="Q176" s="36"/>
      <c r="R176" s="36"/>
      <c r="S176" s="172"/>
      <c r="T176" s="172"/>
      <c r="U176" s="172"/>
      <c r="V176" s="172"/>
    </row>
    <row r="177" spans="10:22">
      <c r="J177" s="35"/>
      <c r="K177" s="195"/>
      <c r="L177" s="35"/>
      <c r="M177" s="36"/>
      <c r="N177" s="36"/>
      <c r="O177" s="35"/>
      <c r="Q177" s="36"/>
      <c r="R177" s="36"/>
      <c r="S177" s="172"/>
      <c r="T177" s="172"/>
      <c r="U177" s="172"/>
      <c r="V177" s="172"/>
    </row>
    <row r="178" spans="10:22">
      <c r="J178" s="35"/>
      <c r="K178" s="195"/>
      <c r="L178" s="35"/>
      <c r="M178" s="36"/>
      <c r="N178" s="36"/>
      <c r="O178" s="35"/>
      <c r="Q178" s="36"/>
      <c r="R178" s="36"/>
      <c r="S178" s="172"/>
      <c r="T178" s="172"/>
      <c r="U178" s="172"/>
      <c r="V178" s="172"/>
    </row>
    <row r="179" spans="10:22">
      <c r="J179" s="35"/>
      <c r="K179" s="195"/>
      <c r="L179" s="35"/>
      <c r="M179" s="36"/>
      <c r="N179" s="36"/>
      <c r="O179" s="35"/>
      <c r="Q179" s="36"/>
      <c r="R179" s="36"/>
      <c r="S179" s="172"/>
      <c r="T179" s="172"/>
      <c r="U179" s="172"/>
      <c r="V179" s="172"/>
    </row>
    <row r="180" spans="10:22">
      <c r="J180" s="35"/>
      <c r="K180" s="195"/>
      <c r="L180" s="35"/>
      <c r="M180" s="36"/>
      <c r="N180" s="36"/>
      <c r="O180" s="35"/>
      <c r="Q180" s="36"/>
      <c r="R180" s="36"/>
      <c r="S180" s="172"/>
      <c r="T180" s="172"/>
      <c r="U180" s="172"/>
      <c r="V180" s="172"/>
    </row>
    <row r="181" spans="10:22">
      <c r="J181" s="35"/>
      <c r="K181" s="195"/>
      <c r="L181" s="35"/>
      <c r="M181" s="36"/>
      <c r="N181" s="36"/>
      <c r="O181" s="35"/>
      <c r="Q181" s="36"/>
      <c r="R181" s="36"/>
      <c r="S181" s="172"/>
      <c r="T181" s="172"/>
      <c r="U181" s="172"/>
      <c r="V181" s="172"/>
    </row>
    <row r="182" spans="10:22">
      <c r="J182" s="35"/>
      <c r="K182" s="195"/>
      <c r="L182" s="35"/>
      <c r="M182" s="36"/>
      <c r="N182" s="36"/>
      <c r="O182" s="35"/>
      <c r="Q182" s="36"/>
      <c r="R182" s="36"/>
      <c r="S182" s="172"/>
      <c r="T182" s="172"/>
      <c r="U182" s="172"/>
      <c r="V182" s="172"/>
    </row>
    <row r="183" spans="10:22">
      <c r="J183" s="35"/>
      <c r="K183" s="195"/>
      <c r="L183" s="35"/>
      <c r="M183" s="36"/>
      <c r="N183" s="36"/>
      <c r="O183" s="35"/>
      <c r="Q183" s="36"/>
      <c r="R183" s="36"/>
      <c r="S183" s="172"/>
      <c r="T183" s="172"/>
      <c r="U183" s="172"/>
      <c r="V183" s="172"/>
    </row>
    <row r="184" spans="10:22">
      <c r="J184" s="35"/>
      <c r="K184" s="195"/>
      <c r="L184" s="35"/>
      <c r="M184" s="36"/>
      <c r="N184" s="36"/>
      <c r="O184" s="35"/>
      <c r="Q184" s="36"/>
      <c r="R184" s="36"/>
      <c r="S184" s="172"/>
      <c r="T184" s="172"/>
      <c r="U184" s="172"/>
      <c r="V184" s="172"/>
    </row>
    <row r="185" spans="10:22">
      <c r="J185" s="35"/>
      <c r="K185" s="195"/>
      <c r="L185" s="35"/>
      <c r="M185" s="36"/>
      <c r="N185" s="36"/>
      <c r="O185" s="35"/>
      <c r="Q185" s="36"/>
      <c r="R185" s="36"/>
      <c r="S185" s="172"/>
      <c r="T185" s="172"/>
      <c r="U185" s="172"/>
      <c r="V185" s="172"/>
    </row>
    <row r="186" spans="10:22">
      <c r="J186" s="35"/>
      <c r="K186" s="195"/>
      <c r="L186" s="35"/>
      <c r="M186" s="36"/>
      <c r="N186" s="36"/>
      <c r="O186" s="35"/>
      <c r="Q186" s="36"/>
      <c r="R186" s="36"/>
      <c r="S186" s="172"/>
      <c r="T186" s="172"/>
      <c r="U186" s="172"/>
      <c r="V186" s="172"/>
    </row>
    <row r="187" spans="10:22">
      <c r="J187" s="35"/>
      <c r="K187" s="195"/>
      <c r="L187" s="35"/>
      <c r="M187" s="36"/>
      <c r="N187" s="36"/>
      <c r="O187" s="35"/>
      <c r="Q187" s="36"/>
      <c r="R187" s="36"/>
      <c r="S187" s="172"/>
      <c r="T187" s="172"/>
      <c r="U187" s="172"/>
      <c r="V187" s="172"/>
    </row>
    <row r="188" spans="10:22">
      <c r="J188" s="35"/>
      <c r="K188" s="195"/>
      <c r="L188" s="35"/>
      <c r="M188" s="36"/>
      <c r="N188" s="36"/>
      <c r="O188" s="35"/>
      <c r="Q188" s="36"/>
      <c r="R188" s="36"/>
      <c r="S188" s="172"/>
      <c r="T188" s="172"/>
      <c r="U188" s="172"/>
      <c r="V188" s="172"/>
    </row>
    <row r="189" spans="10:22">
      <c r="J189" s="35"/>
      <c r="K189" s="195"/>
      <c r="L189" s="35"/>
      <c r="M189" s="36"/>
      <c r="N189" s="36"/>
      <c r="O189" s="35"/>
      <c r="Q189" s="36"/>
      <c r="R189" s="36"/>
      <c r="S189" s="172"/>
      <c r="T189" s="172"/>
      <c r="U189" s="172"/>
      <c r="V189" s="172"/>
    </row>
    <row r="190" spans="10:22">
      <c r="J190" s="35"/>
      <c r="K190" s="195"/>
      <c r="L190" s="35"/>
      <c r="M190" s="36"/>
      <c r="N190" s="36"/>
      <c r="O190" s="35"/>
      <c r="Q190" s="36"/>
      <c r="R190" s="36"/>
      <c r="S190" s="172"/>
      <c r="T190" s="172"/>
      <c r="U190" s="172"/>
      <c r="V190" s="172"/>
    </row>
    <row r="191" spans="10:22">
      <c r="J191" s="35"/>
      <c r="K191" s="195"/>
      <c r="L191" s="35"/>
      <c r="M191" s="36"/>
      <c r="N191" s="36"/>
      <c r="O191" s="35"/>
      <c r="Q191" s="36"/>
      <c r="R191" s="36"/>
      <c r="S191" s="172"/>
      <c r="T191" s="172"/>
      <c r="U191" s="172"/>
      <c r="V191" s="172"/>
    </row>
    <row r="192" spans="10:22">
      <c r="J192" s="35"/>
      <c r="K192" s="195"/>
      <c r="L192" s="35"/>
      <c r="M192" s="36"/>
      <c r="N192" s="36"/>
      <c r="O192" s="35"/>
      <c r="Q192" s="36"/>
      <c r="R192" s="36"/>
      <c r="S192" s="172"/>
      <c r="T192" s="172"/>
      <c r="U192" s="172"/>
      <c r="V192" s="172"/>
    </row>
    <row r="193" spans="10:22">
      <c r="J193" s="35"/>
      <c r="K193" s="195"/>
      <c r="L193" s="35"/>
      <c r="M193" s="36"/>
      <c r="N193" s="36"/>
      <c r="O193" s="35"/>
      <c r="Q193" s="36"/>
      <c r="R193" s="36"/>
      <c r="S193" s="172"/>
      <c r="T193" s="172"/>
      <c r="U193" s="172"/>
      <c r="V193" s="172"/>
    </row>
    <row r="194" spans="10:22">
      <c r="J194" s="35"/>
      <c r="K194" s="195"/>
      <c r="L194" s="35"/>
      <c r="M194" s="36"/>
      <c r="N194" s="36"/>
      <c r="O194" s="35"/>
      <c r="Q194" s="36"/>
      <c r="R194" s="36"/>
      <c r="S194" s="172"/>
      <c r="T194" s="172"/>
      <c r="U194" s="172"/>
      <c r="V194" s="172"/>
    </row>
    <row r="195" spans="10:22">
      <c r="J195" s="35"/>
      <c r="K195" s="195"/>
      <c r="L195" s="35"/>
      <c r="M195" s="36"/>
      <c r="N195" s="36"/>
      <c r="O195" s="35"/>
      <c r="Q195" s="36"/>
      <c r="R195" s="36"/>
      <c r="S195" s="172"/>
      <c r="T195" s="172"/>
      <c r="U195" s="172"/>
      <c r="V195" s="172"/>
    </row>
    <row r="196" spans="10:22">
      <c r="J196" s="35"/>
      <c r="K196" s="195"/>
      <c r="L196" s="35"/>
      <c r="M196" s="36"/>
      <c r="N196" s="36"/>
      <c r="O196" s="35"/>
      <c r="Q196" s="36"/>
      <c r="R196" s="36"/>
      <c r="S196" s="172"/>
      <c r="T196" s="172"/>
      <c r="U196" s="172"/>
      <c r="V196" s="172"/>
    </row>
    <row r="197" spans="10:22">
      <c r="J197" s="35"/>
      <c r="K197" s="195"/>
      <c r="L197" s="35"/>
      <c r="M197" s="36"/>
      <c r="N197" s="36"/>
      <c r="O197" s="35"/>
      <c r="Q197" s="36"/>
      <c r="R197" s="36"/>
      <c r="S197" s="172"/>
      <c r="T197" s="172"/>
      <c r="U197" s="172"/>
      <c r="V197" s="172"/>
    </row>
    <row r="198" spans="10:22">
      <c r="J198" s="35"/>
      <c r="K198" s="195"/>
      <c r="L198" s="35"/>
      <c r="M198" s="36"/>
      <c r="N198" s="36"/>
      <c r="O198" s="35"/>
      <c r="Q198" s="36"/>
      <c r="R198" s="36"/>
      <c r="S198" s="172"/>
      <c r="T198" s="172"/>
      <c r="U198" s="172"/>
      <c r="V198" s="172"/>
    </row>
    <row r="199" spans="10:22">
      <c r="J199" s="35"/>
      <c r="K199" s="195"/>
      <c r="L199" s="35"/>
      <c r="M199" s="36"/>
      <c r="N199" s="36"/>
      <c r="O199" s="35"/>
      <c r="Q199" s="36"/>
      <c r="R199" s="36"/>
      <c r="S199" s="172"/>
      <c r="T199" s="172"/>
      <c r="U199" s="172"/>
      <c r="V199" s="172"/>
    </row>
    <row r="200" spans="10:22">
      <c r="J200" s="35"/>
      <c r="K200" s="195"/>
      <c r="L200" s="35"/>
      <c r="M200" s="36"/>
      <c r="N200" s="36"/>
      <c r="O200" s="35"/>
      <c r="Q200" s="36"/>
      <c r="R200" s="36"/>
      <c r="S200" s="172"/>
      <c r="T200" s="172"/>
      <c r="U200" s="172"/>
      <c r="V200" s="172"/>
    </row>
    <row r="201" spans="10:22">
      <c r="J201" s="35"/>
      <c r="K201" s="195"/>
      <c r="L201" s="35"/>
      <c r="M201" s="36"/>
      <c r="N201" s="36"/>
      <c r="O201" s="35"/>
      <c r="Q201" s="36"/>
      <c r="R201" s="36"/>
      <c r="S201" s="172"/>
      <c r="T201" s="172"/>
      <c r="U201" s="172"/>
      <c r="V201" s="172"/>
    </row>
    <row r="202" spans="10:22">
      <c r="J202" s="35"/>
      <c r="K202" s="195"/>
      <c r="L202" s="35"/>
      <c r="M202" s="36"/>
      <c r="N202" s="36"/>
      <c r="O202" s="35"/>
      <c r="Q202" s="36"/>
      <c r="R202" s="36"/>
      <c r="S202" s="172"/>
      <c r="T202" s="172"/>
      <c r="U202" s="172"/>
      <c r="V202" s="172"/>
    </row>
    <row r="203" spans="10:22">
      <c r="J203" s="35"/>
      <c r="K203" s="195"/>
      <c r="L203" s="35"/>
      <c r="M203" s="36"/>
      <c r="N203" s="36"/>
      <c r="O203" s="35"/>
      <c r="Q203" s="36"/>
      <c r="R203" s="36"/>
      <c r="S203" s="172"/>
      <c r="T203" s="172"/>
      <c r="U203" s="172"/>
      <c r="V203" s="172"/>
    </row>
    <row r="204" spans="10:22">
      <c r="J204" s="35"/>
      <c r="K204" s="195"/>
      <c r="L204" s="35"/>
      <c r="M204" s="36"/>
      <c r="N204" s="36"/>
      <c r="O204" s="35"/>
      <c r="Q204" s="36"/>
      <c r="R204" s="36"/>
      <c r="S204" s="172"/>
      <c r="T204" s="172"/>
      <c r="U204" s="172"/>
      <c r="V204" s="172"/>
    </row>
    <row r="205" spans="10:22">
      <c r="J205" s="35"/>
      <c r="K205" s="195"/>
      <c r="L205" s="35"/>
      <c r="M205" s="36"/>
      <c r="N205" s="36"/>
      <c r="O205" s="35"/>
      <c r="Q205" s="36"/>
      <c r="R205" s="36"/>
      <c r="S205" s="172"/>
      <c r="T205" s="172"/>
      <c r="U205" s="172"/>
      <c r="V205" s="172"/>
    </row>
    <row r="206" spans="10:22">
      <c r="J206" s="35"/>
      <c r="K206" s="195"/>
      <c r="L206" s="35"/>
      <c r="M206" s="36"/>
      <c r="N206" s="36"/>
      <c r="O206" s="35"/>
      <c r="Q206" s="36"/>
      <c r="R206" s="36"/>
      <c r="S206" s="172"/>
      <c r="T206" s="172"/>
      <c r="U206" s="172"/>
      <c r="V206" s="172"/>
    </row>
    <row r="207" spans="10:22">
      <c r="J207" s="35"/>
      <c r="K207" s="195"/>
      <c r="L207" s="35"/>
      <c r="M207" s="36"/>
      <c r="N207" s="36"/>
      <c r="O207" s="35"/>
      <c r="Q207" s="36"/>
      <c r="R207" s="36"/>
      <c r="S207" s="172"/>
      <c r="T207" s="172"/>
      <c r="U207" s="172"/>
      <c r="V207" s="172"/>
    </row>
    <row r="208" spans="10:22">
      <c r="J208" s="35"/>
      <c r="K208" s="195"/>
      <c r="L208" s="35"/>
      <c r="M208" s="36"/>
      <c r="N208" s="36"/>
      <c r="O208" s="35"/>
      <c r="Q208" s="36"/>
      <c r="R208" s="36"/>
      <c r="S208" s="172"/>
      <c r="T208" s="172"/>
      <c r="U208" s="172"/>
      <c r="V208" s="172"/>
    </row>
    <row r="209" spans="10:22">
      <c r="J209" s="35"/>
      <c r="K209" s="195"/>
      <c r="L209" s="35"/>
      <c r="M209" s="36"/>
      <c r="N209" s="36"/>
      <c r="O209" s="35"/>
      <c r="Q209" s="36"/>
      <c r="R209" s="36"/>
      <c r="S209" s="172"/>
      <c r="T209" s="172"/>
      <c r="U209" s="172"/>
      <c r="V209" s="172"/>
    </row>
    <row r="210" spans="10:22">
      <c r="J210" s="35"/>
      <c r="K210" s="195"/>
      <c r="L210" s="35"/>
      <c r="M210" s="36"/>
      <c r="N210" s="36"/>
      <c r="O210" s="35"/>
      <c r="Q210" s="36"/>
      <c r="R210" s="36"/>
      <c r="S210" s="172"/>
      <c r="T210" s="172"/>
      <c r="U210" s="172"/>
      <c r="V210" s="172"/>
    </row>
    <row r="211" spans="10:22">
      <c r="J211" s="35"/>
      <c r="K211" s="195"/>
      <c r="L211" s="35"/>
      <c r="M211" s="36"/>
      <c r="N211" s="36"/>
      <c r="O211" s="35"/>
      <c r="Q211" s="36"/>
      <c r="R211" s="36"/>
      <c r="S211" s="172"/>
      <c r="T211" s="172"/>
      <c r="U211" s="172"/>
      <c r="V211" s="172"/>
    </row>
    <row r="212" spans="10:22">
      <c r="J212" s="35"/>
      <c r="K212" s="195"/>
      <c r="L212" s="35"/>
      <c r="M212" s="36"/>
      <c r="N212" s="36"/>
      <c r="O212" s="35"/>
      <c r="Q212" s="36"/>
      <c r="R212" s="36"/>
      <c r="S212" s="172"/>
      <c r="T212" s="172"/>
      <c r="U212" s="172"/>
      <c r="V212" s="172"/>
    </row>
    <row r="213" spans="10:22">
      <c r="J213" s="35"/>
      <c r="K213" s="195"/>
      <c r="L213" s="35"/>
      <c r="M213" s="36"/>
      <c r="N213" s="36"/>
      <c r="O213" s="35"/>
      <c r="Q213" s="36"/>
      <c r="R213" s="36"/>
      <c r="S213" s="172"/>
      <c r="T213" s="172"/>
      <c r="U213" s="172"/>
      <c r="V213" s="172"/>
    </row>
    <row r="214" spans="10:22">
      <c r="J214" s="35"/>
      <c r="K214" s="195"/>
      <c r="L214" s="35"/>
      <c r="M214" s="36"/>
      <c r="N214" s="36"/>
      <c r="O214" s="35"/>
      <c r="Q214" s="36"/>
      <c r="R214" s="36"/>
      <c r="S214" s="172"/>
      <c r="T214" s="172"/>
      <c r="U214" s="172"/>
      <c r="V214" s="172"/>
    </row>
    <row r="215" spans="10:22">
      <c r="J215" s="35"/>
      <c r="K215" s="195"/>
      <c r="L215" s="35"/>
      <c r="M215" s="36"/>
      <c r="N215" s="36"/>
      <c r="O215" s="35"/>
      <c r="Q215" s="36"/>
      <c r="R215" s="36"/>
      <c r="S215" s="172"/>
      <c r="T215" s="172"/>
      <c r="U215" s="172"/>
      <c r="V215" s="172"/>
    </row>
    <row r="216" spans="10:22">
      <c r="J216" s="35"/>
      <c r="K216" s="195"/>
      <c r="L216" s="35"/>
      <c r="M216" s="36"/>
      <c r="N216" s="36"/>
      <c r="O216" s="35"/>
      <c r="Q216" s="36"/>
      <c r="R216" s="36"/>
      <c r="S216" s="172"/>
      <c r="T216" s="172"/>
      <c r="U216" s="172"/>
      <c r="V216" s="172"/>
    </row>
    <row r="217" spans="10:22">
      <c r="J217" s="35"/>
      <c r="K217" s="195"/>
      <c r="L217" s="35"/>
      <c r="M217" s="36"/>
      <c r="N217" s="36"/>
      <c r="O217" s="35"/>
      <c r="Q217" s="36"/>
      <c r="R217" s="36"/>
      <c r="S217" s="172"/>
      <c r="T217" s="172"/>
      <c r="U217" s="172"/>
      <c r="V217" s="172"/>
    </row>
    <row r="218" spans="10:22">
      <c r="J218" s="35"/>
      <c r="K218" s="195"/>
      <c r="L218" s="35"/>
      <c r="M218" s="36"/>
      <c r="N218" s="36"/>
      <c r="O218" s="35"/>
      <c r="Q218" s="36"/>
      <c r="R218" s="36"/>
      <c r="S218" s="172"/>
      <c r="T218" s="172"/>
      <c r="U218" s="172"/>
      <c r="V218" s="172"/>
    </row>
    <row r="219" spans="10:22">
      <c r="J219" s="35"/>
      <c r="K219" s="195"/>
      <c r="L219" s="35"/>
      <c r="M219" s="36"/>
      <c r="N219" s="36"/>
      <c r="O219" s="35"/>
      <c r="Q219" s="36"/>
      <c r="R219" s="36"/>
      <c r="S219" s="172"/>
      <c r="T219" s="172"/>
      <c r="U219" s="172"/>
      <c r="V219" s="172"/>
    </row>
    <row r="220" spans="10:22">
      <c r="J220" s="35"/>
      <c r="K220" s="195"/>
      <c r="L220" s="35"/>
      <c r="M220" s="36"/>
      <c r="N220" s="36"/>
      <c r="O220" s="35"/>
      <c r="Q220" s="36"/>
      <c r="R220" s="36"/>
      <c r="S220" s="172"/>
      <c r="T220" s="172"/>
      <c r="U220" s="172"/>
      <c r="V220" s="172"/>
    </row>
    <row r="221" spans="10:22">
      <c r="J221" s="35"/>
      <c r="K221" s="195"/>
      <c r="L221" s="35"/>
      <c r="M221" s="36"/>
      <c r="N221" s="36"/>
      <c r="O221" s="35"/>
      <c r="Q221" s="36"/>
      <c r="R221" s="36"/>
      <c r="S221" s="172"/>
      <c r="T221" s="172"/>
      <c r="U221" s="172"/>
      <c r="V221" s="172"/>
    </row>
    <row r="222" spans="10:22">
      <c r="J222" s="35"/>
      <c r="K222" s="195"/>
      <c r="L222" s="35"/>
      <c r="M222" s="36"/>
      <c r="N222" s="36"/>
      <c r="O222" s="35"/>
      <c r="Q222" s="36"/>
      <c r="R222" s="36"/>
      <c r="S222" s="172"/>
      <c r="T222" s="172"/>
      <c r="U222" s="172"/>
      <c r="V222" s="172"/>
    </row>
    <row r="223" spans="10:22">
      <c r="J223" s="35"/>
      <c r="K223" s="195"/>
      <c r="L223" s="35"/>
      <c r="M223" s="36"/>
      <c r="N223" s="36"/>
      <c r="O223" s="35"/>
      <c r="Q223" s="36"/>
      <c r="R223" s="36"/>
      <c r="S223" s="172"/>
      <c r="T223" s="172"/>
      <c r="U223" s="172"/>
      <c r="V223" s="172"/>
    </row>
    <row r="224" spans="10:22">
      <c r="J224" s="35"/>
      <c r="K224" s="195"/>
      <c r="L224" s="35"/>
      <c r="M224" s="36"/>
      <c r="N224" s="36"/>
      <c r="O224" s="35"/>
      <c r="Q224" s="36"/>
      <c r="R224" s="36"/>
      <c r="S224" s="172"/>
      <c r="T224" s="172"/>
      <c r="U224" s="172"/>
      <c r="V224" s="172"/>
    </row>
    <row r="225" spans="10:22">
      <c r="J225" s="35"/>
      <c r="K225" s="195"/>
      <c r="L225" s="35"/>
      <c r="M225" s="36"/>
      <c r="N225" s="36"/>
      <c r="O225" s="35"/>
      <c r="Q225" s="36"/>
      <c r="R225" s="36"/>
      <c r="S225" s="172"/>
      <c r="T225" s="172"/>
      <c r="U225" s="172"/>
      <c r="V225" s="172"/>
    </row>
    <row r="226" spans="10:22">
      <c r="J226" s="35"/>
      <c r="K226" s="195"/>
      <c r="L226" s="35"/>
      <c r="M226" s="36"/>
      <c r="N226" s="36"/>
      <c r="O226" s="35"/>
      <c r="Q226" s="36"/>
      <c r="R226" s="36"/>
      <c r="S226" s="172"/>
      <c r="T226" s="172"/>
      <c r="U226" s="172"/>
      <c r="V226" s="172"/>
    </row>
    <row r="227" spans="10:22">
      <c r="J227" s="35"/>
      <c r="K227" s="195"/>
      <c r="L227" s="35"/>
      <c r="M227" s="36"/>
      <c r="N227" s="36"/>
      <c r="O227" s="35"/>
      <c r="Q227" s="36"/>
      <c r="R227" s="36"/>
      <c r="S227" s="172"/>
      <c r="T227" s="172"/>
      <c r="U227" s="172"/>
      <c r="V227" s="172"/>
    </row>
    <row r="228" spans="10:22">
      <c r="J228" s="35"/>
      <c r="K228" s="195"/>
      <c r="L228" s="35"/>
      <c r="M228" s="36"/>
      <c r="N228" s="36"/>
      <c r="O228" s="35"/>
      <c r="Q228" s="36"/>
      <c r="R228" s="36"/>
      <c r="S228" s="172"/>
      <c r="T228" s="172"/>
      <c r="U228" s="172"/>
      <c r="V228" s="172"/>
    </row>
    <row r="229" spans="10:22">
      <c r="J229" s="35"/>
      <c r="K229" s="195"/>
      <c r="L229" s="35"/>
      <c r="M229" s="36"/>
      <c r="N229" s="36"/>
      <c r="O229" s="35"/>
      <c r="Q229" s="36"/>
      <c r="R229" s="36"/>
      <c r="S229" s="172"/>
      <c r="T229" s="172"/>
      <c r="U229" s="172"/>
      <c r="V229" s="172"/>
    </row>
    <row r="230" spans="10:22">
      <c r="J230" s="35"/>
      <c r="K230" s="195"/>
      <c r="L230" s="35"/>
      <c r="M230" s="36"/>
      <c r="N230" s="36"/>
      <c r="O230" s="35"/>
      <c r="Q230" s="36"/>
      <c r="R230" s="36"/>
      <c r="S230" s="172"/>
      <c r="T230" s="172"/>
      <c r="U230" s="172"/>
      <c r="V230" s="172"/>
    </row>
    <row r="231" spans="10:22">
      <c r="J231" s="35"/>
      <c r="K231" s="195"/>
      <c r="L231" s="35"/>
      <c r="M231" s="36"/>
      <c r="N231" s="36"/>
      <c r="O231" s="35"/>
      <c r="Q231" s="36"/>
      <c r="R231" s="36"/>
      <c r="S231" s="172"/>
      <c r="T231" s="172"/>
      <c r="U231" s="172"/>
      <c r="V231" s="172"/>
    </row>
    <row r="232" spans="10:22">
      <c r="J232" s="35"/>
      <c r="K232" s="195"/>
      <c r="L232" s="35"/>
      <c r="M232" s="36"/>
      <c r="N232" s="36"/>
      <c r="O232" s="35"/>
      <c r="Q232" s="36"/>
      <c r="R232" s="36"/>
      <c r="S232" s="172"/>
      <c r="T232" s="172"/>
      <c r="U232" s="172"/>
      <c r="V232" s="172"/>
    </row>
    <row r="233" spans="10:22">
      <c r="J233" s="35"/>
      <c r="K233" s="195"/>
      <c r="L233" s="35"/>
      <c r="M233" s="36"/>
      <c r="N233" s="36"/>
      <c r="O233" s="35"/>
      <c r="Q233" s="36"/>
      <c r="R233" s="36"/>
      <c r="S233" s="172"/>
      <c r="T233" s="172"/>
      <c r="U233" s="172"/>
      <c r="V233" s="172"/>
    </row>
    <row r="234" spans="10:22">
      <c r="J234" s="35"/>
      <c r="K234" s="195"/>
      <c r="L234" s="35"/>
      <c r="M234" s="36"/>
      <c r="N234" s="36"/>
      <c r="O234" s="35"/>
      <c r="Q234" s="36"/>
      <c r="R234" s="36"/>
      <c r="S234" s="172"/>
      <c r="T234" s="172"/>
      <c r="U234" s="172"/>
      <c r="V234" s="172"/>
    </row>
    <row r="235" spans="10:22">
      <c r="J235" s="35"/>
      <c r="K235" s="195"/>
      <c r="L235" s="35"/>
      <c r="M235" s="36"/>
      <c r="N235" s="36"/>
      <c r="O235" s="35"/>
      <c r="Q235" s="36"/>
      <c r="R235" s="36"/>
      <c r="S235" s="172"/>
      <c r="T235" s="172"/>
      <c r="U235" s="172"/>
      <c r="V235" s="172"/>
    </row>
    <row r="236" spans="10:22">
      <c r="J236" s="35"/>
      <c r="K236" s="195"/>
      <c r="L236" s="35"/>
      <c r="M236" s="36"/>
      <c r="N236" s="36"/>
      <c r="O236" s="35"/>
      <c r="Q236" s="36"/>
      <c r="R236" s="36"/>
      <c r="S236" s="172"/>
      <c r="T236" s="172"/>
      <c r="U236" s="172"/>
      <c r="V236" s="172"/>
    </row>
    <row r="237" spans="10:22">
      <c r="J237" s="35"/>
      <c r="K237" s="195"/>
      <c r="L237" s="35"/>
      <c r="M237" s="36"/>
      <c r="N237" s="36"/>
      <c r="O237" s="35"/>
      <c r="Q237" s="36"/>
      <c r="R237" s="36"/>
      <c r="S237" s="172"/>
      <c r="T237" s="172"/>
      <c r="U237" s="172"/>
      <c r="V237" s="172"/>
    </row>
    <row r="238" spans="10:22">
      <c r="J238" s="35"/>
      <c r="K238" s="195"/>
      <c r="L238" s="35"/>
      <c r="M238" s="36"/>
      <c r="N238" s="36"/>
      <c r="O238" s="35"/>
      <c r="Q238" s="36"/>
      <c r="R238" s="36"/>
      <c r="S238" s="172"/>
      <c r="T238" s="172"/>
      <c r="U238" s="172"/>
      <c r="V238" s="172"/>
    </row>
    <row r="239" spans="10:22">
      <c r="J239" s="35"/>
      <c r="K239" s="195"/>
      <c r="L239" s="35"/>
      <c r="M239" s="36"/>
      <c r="N239" s="36"/>
      <c r="O239" s="35"/>
      <c r="Q239" s="36"/>
      <c r="R239" s="36"/>
      <c r="S239" s="172"/>
      <c r="T239" s="172"/>
      <c r="U239" s="172"/>
      <c r="V239" s="172"/>
    </row>
    <row r="240" spans="10:22">
      <c r="J240" s="35"/>
      <c r="K240" s="195"/>
      <c r="L240" s="35"/>
      <c r="M240" s="36"/>
      <c r="N240" s="36"/>
      <c r="O240" s="35"/>
      <c r="Q240" s="36"/>
      <c r="R240" s="36"/>
      <c r="S240" s="172"/>
      <c r="T240" s="172"/>
      <c r="U240" s="172"/>
      <c r="V240" s="172"/>
    </row>
    <row r="241" spans="10:22">
      <c r="J241" s="35"/>
      <c r="K241" s="195"/>
      <c r="L241" s="35"/>
      <c r="M241" s="36"/>
      <c r="N241" s="36"/>
      <c r="O241" s="35"/>
      <c r="Q241" s="36"/>
      <c r="R241" s="36"/>
      <c r="S241" s="172"/>
      <c r="T241" s="172"/>
      <c r="U241" s="172"/>
      <c r="V241" s="172"/>
    </row>
    <row r="242" spans="10:22">
      <c r="J242" s="35"/>
      <c r="K242" s="195"/>
      <c r="L242" s="35"/>
      <c r="M242" s="36"/>
      <c r="N242" s="36"/>
      <c r="O242" s="35"/>
      <c r="Q242" s="36"/>
      <c r="R242" s="36"/>
      <c r="S242" s="172"/>
      <c r="T242" s="172"/>
      <c r="U242" s="172"/>
      <c r="V242" s="172"/>
    </row>
    <row r="243" spans="10:22">
      <c r="J243" s="35"/>
      <c r="K243" s="195"/>
      <c r="L243" s="35"/>
      <c r="M243" s="36"/>
      <c r="N243" s="36"/>
      <c r="O243" s="35"/>
      <c r="Q243" s="36"/>
      <c r="R243" s="36"/>
      <c r="S243" s="172"/>
      <c r="T243" s="172"/>
      <c r="U243" s="172"/>
      <c r="V243" s="172"/>
    </row>
    <row r="244" spans="10:22">
      <c r="J244" s="35"/>
      <c r="K244" s="195"/>
      <c r="L244" s="35"/>
      <c r="M244" s="36"/>
      <c r="N244" s="36"/>
      <c r="O244" s="35"/>
      <c r="Q244" s="36"/>
      <c r="R244" s="36"/>
      <c r="S244" s="172"/>
      <c r="T244" s="172"/>
      <c r="U244" s="172"/>
      <c r="V244" s="172"/>
    </row>
    <row r="245" spans="10:22">
      <c r="J245" s="35"/>
      <c r="K245" s="195"/>
      <c r="L245" s="35"/>
      <c r="M245" s="36"/>
      <c r="N245" s="36"/>
      <c r="O245" s="35"/>
      <c r="Q245" s="36"/>
      <c r="R245" s="36"/>
      <c r="S245" s="172"/>
      <c r="T245" s="172"/>
      <c r="U245" s="172"/>
      <c r="V245" s="172"/>
    </row>
    <row r="246" spans="10:22">
      <c r="J246" s="35"/>
      <c r="K246" s="195"/>
      <c r="L246" s="35"/>
      <c r="M246" s="36"/>
      <c r="N246" s="36"/>
      <c r="O246" s="35"/>
      <c r="Q246" s="36"/>
      <c r="R246" s="36"/>
      <c r="S246" s="172"/>
      <c r="T246" s="172"/>
      <c r="U246" s="172"/>
      <c r="V246" s="172"/>
    </row>
    <row r="247" spans="10:22">
      <c r="J247" s="35"/>
      <c r="K247" s="195"/>
      <c r="L247" s="35"/>
      <c r="M247" s="36"/>
      <c r="N247" s="36"/>
      <c r="O247" s="35"/>
      <c r="Q247" s="36"/>
      <c r="R247" s="36"/>
      <c r="S247" s="172"/>
      <c r="T247" s="172"/>
      <c r="U247" s="172"/>
      <c r="V247" s="172"/>
    </row>
    <row r="248" spans="10:22">
      <c r="J248" s="35"/>
      <c r="K248" s="195"/>
      <c r="L248" s="35"/>
      <c r="M248" s="36"/>
      <c r="N248" s="36"/>
      <c r="O248" s="35"/>
      <c r="Q248" s="36"/>
      <c r="R248" s="36"/>
      <c r="S248" s="172"/>
      <c r="T248" s="172"/>
      <c r="U248" s="172"/>
      <c r="V248" s="172"/>
    </row>
    <row r="249" spans="10:22">
      <c r="J249" s="35"/>
      <c r="K249" s="195"/>
      <c r="L249" s="35"/>
      <c r="M249" s="36"/>
      <c r="N249" s="36"/>
      <c r="O249" s="35"/>
      <c r="Q249" s="36"/>
      <c r="R249" s="36"/>
      <c r="S249" s="172"/>
      <c r="T249" s="172"/>
      <c r="U249" s="172"/>
      <c r="V249" s="172"/>
    </row>
    <row r="250" spans="10:22">
      <c r="J250" s="35"/>
      <c r="K250" s="195"/>
      <c r="L250" s="35"/>
      <c r="M250" s="36"/>
      <c r="N250" s="36"/>
      <c r="O250" s="35"/>
      <c r="Q250" s="36"/>
      <c r="R250" s="36"/>
      <c r="S250" s="172"/>
      <c r="T250" s="172"/>
      <c r="U250" s="172"/>
      <c r="V250" s="172"/>
    </row>
    <row r="251" spans="10:22">
      <c r="J251" s="35"/>
      <c r="K251" s="195"/>
      <c r="L251" s="35"/>
      <c r="M251" s="36"/>
      <c r="N251" s="36"/>
      <c r="O251" s="35"/>
      <c r="Q251" s="36"/>
      <c r="R251" s="36"/>
      <c r="S251" s="172"/>
      <c r="T251" s="172"/>
      <c r="U251" s="172"/>
      <c r="V251" s="172"/>
    </row>
    <row r="252" spans="10:22">
      <c r="J252" s="35"/>
      <c r="K252" s="195"/>
      <c r="L252" s="35"/>
      <c r="M252" s="36"/>
      <c r="N252" s="36"/>
      <c r="O252" s="35"/>
      <c r="Q252" s="36"/>
      <c r="R252" s="36"/>
      <c r="S252" s="172"/>
      <c r="T252" s="172"/>
      <c r="U252" s="172"/>
      <c r="V252" s="172"/>
    </row>
    <row r="253" spans="10:22">
      <c r="J253" s="35"/>
      <c r="K253" s="195"/>
      <c r="L253" s="35"/>
      <c r="M253" s="36"/>
      <c r="N253" s="36"/>
      <c r="O253" s="35"/>
      <c r="Q253" s="36"/>
      <c r="R253" s="36"/>
      <c r="S253" s="172"/>
      <c r="T253" s="172"/>
      <c r="U253" s="172"/>
      <c r="V253" s="172"/>
    </row>
    <row r="254" spans="10:22">
      <c r="J254" s="35"/>
      <c r="K254" s="195"/>
      <c r="L254" s="35"/>
      <c r="M254" s="36"/>
      <c r="N254" s="36"/>
      <c r="O254" s="35"/>
      <c r="Q254" s="36"/>
      <c r="R254" s="36"/>
      <c r="S254" s="172"/>
      <c r="T254" s="172"/>
      <c r="U254" s="172"/>
      <c r="V254" s="172"/>
    </row>
    <row r="255" spans="10:22">
      <c r="J255" s="35"/>
      <c r="K255" s="195"/>
      <c r="L255" s="35"/>
      <c r="M255" s="36"/>
      <c r="N255" s="36"/>
      <c r="O255" s="35"/>
      <c r="Q255" s="36"/>
      <c r="R255" s="36"/>
      <c r="S255" s="172"/>
      <c r="T255" s="172"/>
      <c r="U255" s="172"/>
      <c r="V255" s="172"/>
    </row>
    <row r="256" spans="10:22">
      <c r="J256" s="35"/>
      <c r="K256" s="195"/>
      <c r="L256" s="35"/>
      <c r="M256" s="36"/>
      <c r="N256" s="36"/>
      <c r="O256" s="35"/>
      <c r="Q256" s="36"/>
      <c r="R256" s="36"/>
      <c r="S256" s="172"/>
      <c r="T256" s="172"/>
      <c r="U256" s="172"/>
      <c r="V256" s="172"/>
    </row>
    <row r="257" spans="10:22">
      <c r="J257" s="35"/>
      <c r="K257" s="195"/>
      <c r="L257" s="35"/>
      <c r="M257" s="36"/>
      <c r="N257" s="36"/>
      <c r="O257" s="35"/>
      <c r="Q257" s="36"/>
      <c r="R257" s="36"/>
      <c r="S257" s="172"/>
      <c r="T257" s="172"/>
      <c r="U257" s="172"/>
      <c r="V257" s="172"/>
    </row>
    <row r="258" spans="10:22">
      <c r="J258" s="35"/>
      <c r="K258" s="195"/>
      <c r="L258" s="35"/>
      <c r="M258" s="36"/>
      <c r="N258" s="36"/>
      <c r="O258" s="35"/>
      <c r="Q258" s="36"/>
      <c r="R258" s="36"/>
      <c r="S258" s="172"/>
      <c r="T258" s="172"/>
      <c r="U258" s="172"/>
      <c r="V258" s="172"/>
    </row>
    <row r="259" spans="10:22">
      <c r="J259" s="35"/>
      <c r="K259" s="195"/>
      <c r="L259" s="35"/>
      <c r="M259" s="36"/>
      <c r="N259" s="36"/>
      <c r="O259" s="35"/>
      <c r="Q259" s="36"/>
      <c r="R259" s="36"/>
      <c r="S259" s="172"/>
      <c r="T259" s="172"/>
      <c r="U259" s="172"/>
      <c r="V259" s="172"/>
    </row>
    <row r="260" spans="10:22">
      <c r="J260" s="35"/>
      <c r="K260" s="195"/>
      <c r="L260" s="35"/>
      <c r="M260" s="36"/>
      <c r="N260" s="36"/>
      <c r="O260" s="35"/>
      <c r="Q260" s="36"/>
      <c r="R260" s="36"/>
      <c r="S260" s="172"/>
      <c r="T260" s="172"/>
      <c r="U260" s="172"/>
      <c r="V260" s="172"/>
    </row>
    <row r="261" spans="10:22">
      <c r="J261" s="35"/>
      <c r="K261" s="195"/>
      <c r="L261" s="35"/>
      <c r="M261" s="36"/>
      <c r="N261" s="36"/>
      <c r="O261" s="35"/>
      <c r="Q261" s="36"/>
      <c r="R261" s="36"/>
      <c r="S261" s="172"/>
      <c r="T261" s="172"/>
      <c r="U261" s="172"/>
      <c r="V261" s="172"/>
    </row>
    <row r="262" spans="10:22">
      <c r="J262" s="35"/>
      <c r="K262" s="195"/>
      <c r="L262" s="35"/>
      <c r="M262" s="36"/>
      <c r="N262" s="36"/>
      <c r="O262" s="35"/>
      <c r="Q262" s="36"/>
      <c r="R262" s="36"/>
      <c r="S262" s="172"/>
      <c r="T262" s="172"/>
      <c r="U262" s="172"/>
      <c r="V262" s="172"/>
    </row>
    <row r="263" spans="10:22">
      <c r="J263" s="35"/>
      <c r="K263" s="195"/>
      <c r="L263" s="35"/>
      <c r="M263" s="36"/>
      <c r="N263" s="36"/>
      <c r="O263" s="35"/>
      <c r="Q263" s="36"/>
      <c r="R263" s="36"/>
      <c r="S263" s="172"/>
      <c r="T263" s="172"/>
      <c r="U263" s="172"/>
      <c r="V263" s="172"/>
    </row>
    <row r="264" spans="10:22">
      <c r="J264" s="35"/>
      <c r="K264" s="195"/>
      <c r="L264" s="35"/>
      <c r="M264" s="36"/>
      <c r="N264" s="36"/>
      <c r="O264" s="35"/>
      <c r="Q264" s="36"/>
      <c r="R264" s="36"/>
      <c r="S264" s="172"/>
      <c r="T264" s="172"/>
      <c r="U264" s="172"/>
      <c r="V264" s="172"/>
    </row>
    <row r="265" spans="10:22">
      <c r="J265" s="35"/>
      <c r="K265" s="195"/>
      <c r="L265" s="35"/>
      <c r="M265" s="36"/>
      <c r="N265" s="36"/>
      <c r="O265" s="35"/>
      <c r="Q265" s="36"/>
      <c r="R265" s="36"/>
      <c r="S265" s="172"/>
      <c r="T265" s="172"/>
      <c r="U265" s="172"/>
      <c r="V265" s="172"/>
    </row>
    <row r="266" spans="10:22">
      <c r="J266" s="35"/>
      <c r="K266" s="195"/>
      <c r="L266" s="35"/>
      <c r="M266" s="36"/>
      <c r="N266" s="36"/>
      <c r="O266" s="35"/>
      <c r="Q266" s="36"/>
      <c r="R266" s="36"/>
      <c r="S266" s="172"/>
      <c r="T266" s="172"/>
      <c r="U266" s="172"/>
      <c r="V266" s="172"/>
    </row>
    <row r="267" spans="10:22">
      <c r="J267" s="35"/>
      <c r="K267" s="195"/>
      <c r="L267" s="35"/>
      <c r="M267" s="36"/>
      <c r="N267" s="36"/>
      <c r="O267" s="35"/>
      <c r="Q267" s="36"/>
      <c r="R267" s="36"/>
      <c r="S267" s="172"/>
      <c r="T267" s="172"/>
      <c r="U267" s="172"/>
      <c r="V267" s="172"/>
    </row>
    <row r="268" spans="10:22">
      <c r="J268" s="35"/>
      <c r="K268" s="195"/>
      <c r="L268" s="35"/>
      <c r="M268" s="36"/>
      <c r="N268" s="36"/>
      <c r="O268" s="35"/>
      <c r="Q268" s="36"/>
      <c r="R268" s="36"/>
      <c r="S268" s="172"/>
      <c r="T268" s="172"/>
      <c r="U268" s="172"/>
      <c r="V268" s="172"/>
    </row>
    <row r="269" spans="10:22">
      <c r="J269" s="35"/>
      <c r="K269" s="195"/>
      <c r="L269" s="35"/>
      <c r="M269" s="36"/>
      <c r="N269" s="36"/>
      <c r="O269" s="35"/>
      <c r="Q269" s="36"/>
      <c r="R269" s="36"/>
      <c r="S269" s="172"/>
      <c r="T269" s="172"/>
      <c r="U269" s="172"/>
      <c r="V269" s="172"/>
    </row>
    <row r="270" spans="10:22">
      <c r="J270" s="35"/>
      <c r="K270" s="195"/>
      <c r="L270" s="35"/>
      <c r="M270" s="36"/>
      <c r="N270" s="36"/>
      <c r="O270" s="35"/>
      <c r="Q270" s="36"/>
      <c r="R270" s="36"/>
      <c r="S270" s="172"/>
      <c r="T270" s="172"/>
      <c r="U270" s="172"/>
      <c r="V270" s="172"/>
    </row>
    <row r="271" spans="10:22">
      <c r="J271" s="35"/>
      <c r="K271" s="195"/>
      <c r="L271" s="35"/>
      <c r="M271" s="36"/>
      <c r="N271" s="36"/>
      <c r="O271" s="35"/>
      <c r="Q271" s="36"/>
      <c r="R271" s="36"/>
      <c r="S271" s="172"/>
      <c r="T271" s="172"/>
      <c r="U271" s="172"/>
      <c r="V271" s="172"/>
    </row>
    <row r="272" spans="10:22">
      <c r="J272" s="35"/>
      <c r="K272" s="195"/>
      <c r="L272" s="35"/>
      <c r="M272" s="36"/>
      <c r="N272" s="36"/>
      <c r="O272" s="35"/>
      <c r="Q272" s="36"/>
      <c r="R272" s="36"/>
      <c r="S272" s="172"/>
      <c r="T272" s="172"/>
      <c r="U272" s="172"/>
      <c r="V272" s="172"/>
    </row>
    <row r="273" spans="10:22">
      <c r="J273" s="35"/>
      <c r="K273" s="195"/>
      <c r="L273" s="35"/>
      <c r="M273" s="36"/>
      <c r="N273" s="36"/>
      <c r="O273" s="35"/>
      <c r="Q273" s="36"/>
      <c r="R273" s="36"/>
      <c r="S273" s="172"/>
      <c r="T273" s="172"/>
      <c r="U273" s="172"/>
      <c r="V273" s="172"/>
    </row>
    <row r="274" spans="10:22">
      <c r="J274" s="35"/>
      <c r="K274" s="195"/>
      <c r="L274" s="35"/>
      <c r="M274" s="36"/>
      <c r="N274" s="36"/>
      <c r="O274" s="35"/>
      <c r="Q274" s="36"/>
      <c r="R274" s="36"/>
      <c r="S274" s="172"/>
      <c r="T274" s="172"/>
      <c r="U274" s="172"/>
      <c r="V274" s="172"/>
    </row>
    <row r="275" spans="10:22">
      <c r="J275" s="35"/>
      <c r="K275" s="195"/>
      <c r="L275" s="35"/>
      <c r="M275" s="36"/>
      <c r="N275" s="36"/>
      <c r="O275" s="35"/>
      <c r="Q275" s="36"/>
      <c r="R275" s="36"/>
      <c r="S275" s="172"/>
      <c r="T275" s="172"/>
      <c r="U275" s="172"/>
      <c r="V275" s="172"/>
    </row>
    <row r="276" spans="10:22">
      <c r="J276" s="35"/>
      <c r="K276" s="195"/>
      <c r="L276" s="35"/>
      <c r="M276" s="36"/>
      <c r="N276" s="36"/>
      <c r="O276" s="35"/>
      <c r="Q276" s="36"/>
      <c r="R276" s="36"/>
      <c r="S276" s="172"/>
      <c r="T276" s="172"/>
      <c r="U276" s="172"/>
      <c r="V276" s="172"/>
    </row>
    <row r="277" spans="10:22">
      <c r="J277" s="35"/>
      <c r="K277" s="195"/>
      <c r="L277" s="35"/>
      <c r="M277" s="36"/>
      <c r="N277" s="36"/>
      <c r="O277" s="35"/>
      <c r="Q277" s="36"/>
      <c r="R277" s="36"/>
      <c r="S277" s="172"/>
      <c r="T277" s="172"/>
      <c r="U277" s="172"/>
      <c r="V277" s="172"/>
    </row>
    <row r="278" spans="10:22">
      <c r="J278" s="35"/>
      <c r="K278" s="195"/>
      <c r="L278" s="35"/>
      <c r="M278" s="36"/>
      <c r="N278" s="36"/>
      <c r="O278" s="35"/>
      <c r="Q278" s="36"/>
      <c r="R278" s="36"/>
      <c r="S278" s="172"/>
      <c r="T278" s="172"/>
      <c r="U278" s="172"/>
      <c r="V278" s="172"/>
    </row>
    <row r="279" spans="10:22">
      <c r="J279" s="35"/>
      <c r="K279" s="195"/>
      <c r="L279" s="35"/>
      <c r="M279" s="36"/>
      <c r="N279" s="36"/>
      <c r="O279" s="35"/>
      <c r="Q279" s="36"/>
      <c r="R279" s="36"/>
      <c r="S279" s="172"/>
      <c r="T279" s="172"/>
      <c r="U279" s="172"/>
      <c r="V279" s="172"/>
    </row>
    <row r="280" spans="10:22">
      <c r="J280" s="35"/>
      <c r="K280" s="195"/>
      <c r="L280" s="35"/>
      <c r="M280" s="36"/>
      <c r="N280" s="36"/>
      <c r="O280" s="35"/>
      <c r="Q280" s="36"/>
      <c r="R280" s="36"/>
      <c r="S280" s="172"/>
      <c r="T280" s="172"/>
      <c r="U280" s="172"/>
      <c r="V280" s="172"/>
    </row>
    <row r="281" spans="10:22">
      <c r="J281" s="35"/>
      <c r="K281" s="195"/>
      <c r="L281" s="35"/>
      <c r="M281" s="36"/>
      <c r="N281" s="36"/>
      <c r="O281" s="35"/>
      <c r="Q281" s="36"/>
      <c r="R281" s="36"/>
      <c r="S281" s="172"/>
      <c r="T281" s="172"/>
      <c r="U281" s="172"/>
      <c r="V281" s="172"/>
    </row>
    <row r="282" spans="10:22">
      <c r="J282" s="35"/>
      <c r="K282" s="195"/>
      <c r="L282" s="35"/>
      <c r="M282" s="36"/>
      <c r="N282" s="36"/>
      <c r="O282" s="35"/>
      <c r="Q282" s="36"/>
      <c r="R282" s="36"/>
      <c r="S282" s="172"/>
      <c r="T282" s="172"/>
      <c r="U282" s="172"/>
      <c r="V282" s="172"/>
    </row>
    <row r="283" spans="10:22">
      <c r="J283" s="35"/>
      <c r="K283" s="195"/>
      <c r="L283" s="35"/>
      <c r="M283" s="36"/>
      <c r="N283" s="36"/>
      <c r="O283" s="35"/>
      <c r="Q283" s="36"/>
      <c r="R283" s="36"/>
      <c r="S283" s="172"/>
      <c r="T283" s="172"/>
      <c r="U283" s="172"/>
      <c r="V283" s="172"/>
    </row>
    <row r="284" spans="10:22">
      <c r="J284" s="35"/>
      <c r="K284" s="195"/>
      <c r="L284" s="35"/>
      <c r="M284" s="36"/>
      <c r="N284" s="36"/>
      <c r="O284" s="35"/>
      <c r="Q284" s="36"/>
      <c r="R284" s="36"/>
      <c r="S284" s="172"/>
      <c r="T284" s="172"/>
      <c r="U284" s="172"/>
      <c r="V284" s="172"/>
    </row>
    <row r="285" spans="10:22">
      <c r="J285" s="35"/>
      <c r="K285" s="195"/>
      <c r="L285" s="35"/>
      <c r="M285" s="36"/>
      <c r="N285" s="36"/>
      <c r="O285" s="35"/>
      <c r="Q285" s="36"/>
      <c r="R285" s="36"/>
      <c r="S285" s="172"/>
      <c r="T285" s="172"/>
      <c r="U285" s="172"/>
      <c r="V285" s="172"/>
    </row>
    <row r="286" spans="10:22">
      <c r="J286" s="35"/>
      <c r="K286" s="195"/>
      <c r="L286" s="35"/>
      <c r="M286" s="36"/>
      <c r="N286" s="36"/>
      <c r="O286" s="35"/>
      <c r="Q286" s="36"/>
      <c r="R286" s="36"/>
      <c r="S286" s="172"/>
      <c r="T286" s="172"/>
      <c r="U286" s="172"/>
      <c r="V286" s="172"/>
    </row>
    <row r="287" spans="10:22">
      <c r="J287" s="35"/>
      <c r="K287" s="195"/>
      <c r="L287" s="35"/>
      <c r="M287" s="36"/>
      <c r="N287" s="36"/>
      <c r="O287" s="35"/>
      <c r="Q287" s="36"/>
      <c r="R287" s="36"/>
      <c r="S287" s="172"/>
      <c r="T287" s="172"/>
      <c r="U287" s="172"/>
      <c r="V287" s="172"/>
    </row>
    <row r="288" spans="10:22">
      <c r="J288" s="35"/>
      <c r="K288" s="195"/>
      <c r="L288" s="35"/>
      <c r="M288" s="36"/>
      <c r="N288" s="36"/>
      <c r="O288" s="35"/>
      <c r="Q288" s="36"/>
      <c r="R288" s="36"/>
      <c r="S288" s="172"/>
      <c r="T288" s="172"/>
      <c r="U288" s="172"/>
      <c r="V288" s="172"/>
    </row>
    <row r="289" spans="10:22">
      <c r="J289" s="35"/>
      <c r="K289" s="195"/>
      <c r="L289" s="35"/>
      <c r="M289" s="36"/>
      <c r="N289" s="36"/>
      <c r="O289" s="35"/>
      <c r="Q289" s="36"/>
      <c r="R289" s="36"/>
      <c r="S289" s="172"/>
      <c r="T289" s="172"/>
      <c r="U289" s="172"/>
      <c r="V289" s="172"/>
    </row>
    <row r="290" spans="10:22">
      <c r="J290" s="35"/>
      <c r="K290" s="195"/>
      <c r="L290" s="35"/>
      <c r="M290" s="36"/>
      <c r="N290" s="36"/>
      <c r="O290" s="35"/>
      <c r="Q290" s="36"/>
      <c r="R290" s="36"/>
      <c r="S290" s="172"/>
      <c r="T290" s="172"/>
      <c r="U290" s="172"/>
      <c r="V290" s="172"/>
    </row>
    <row r="291" spans="10:22">
      <c r="J291" s="35"/>
      <c r="K291" s="195"/>
      <c r="L291" s="35"/>
      <c r="M291" s="36"/>
      <c r="N291" s="36"/>
      <c r="O291" s="35"/>
      <c r="Q291" s="36"/>
      <c r="R291" s="36"/>
      <c r="S291" s="172"/>
      <c r="T291" s="172"/>
      <c r="U291" s="172"/>
      <c r="V291" s="172"/>
    </row>
    <row r="292" spans="10:22">
      <c r="J292" s="35"/>
      <c r="K292" s="195"/>
      <c r="L292" s="35"/>
      <c r="M292" s="36"/>
      <c r="N292" s="36"/>
      <c r="O292" s="35"/>
      <c r="Q292" s="36"/>
      <c r="R292" s="36"/>
      <c r="S292" s="172"/>
      <c r="T292" s="172"/>
      <c r="U292" s="172"/>
      <c r="V292" s="172"/>
    </row>
    <row r="293" spans="10:22">
      <c r="J293" s="35"/>
      <c r="K293" s="195"/>
      <c r="L293" s="35"/>
      <c r="M293" s="36"/>
      <c r="N293" s="36"/>
      <c r="O293" s="35"/>
      <c r="Q293" s="36"/>
      <c r="R293" s="36"/>
      <c r="S293" s="172"/>
      <c r="T293" s="172"/>
      <c r="U293" s="172"/>
      <c r="V293" s="172"/>
    </row>
    <row r="294" spans="10:22">
      <c r="J294" s="35"/>
      <c r="K294" s="195"/>
      <c r="L294" s="35"/>
      <c r="M294" s="36"/>
      <c r="N294" s="36"/>
      <c r="O294" s="35"/>
      <c r="Q294" s="36"/>
      <c r="R294" s="36"/>
      <c r="S294" s="172"/>
      <c r="T294" s="172"/>
      <c r="U294" s="172"/>
      <c r="V294" s="172"/>
    </row>
    <row r="295" spans="10:22">
      <c r="J295" s="35"/>
      <c r="K295" s="195"/>
      <c r="L295" s="35"/>
      <c r="M295" s="36"/>
      <c r="N295" s="36"/>
      <c r="O295" s="35"/>
      <c r="Q295" s="36"/>
      <c r="R295" s="36"/>
      <c r="S295" s="172"/>
      <c r="T295" s="172"/>
      <c r="U295" s="172"/>
      <c r="V295" s="172"/>
    </row>
    <row r="296" spans="10:22">
      <c r="J296" s="35"/>
      <c r="K296" s="195"/>
      <c r="L296" s="35"/>
      <c r="M296" s="36"/>
      <c r="N296" s="36"/>
      <c r="O296" s="35"/>
      <c r="Q296" s="36"/>
      <c r="R296" s="36"/>
      <c r="S296" s="172"/>
      <c r="T296" s="172"/>
      <c r="U296" s="172"/>
      <c r="V296" s="172"/>
    </row>
    <row r="297" spans="10:22">
      <c r="J297" s="35"/>
      <c r="K297" s="195"/>
      <c r="L297" s="35"/>
      <c r="M297" s="36"/>
      <c r="N297" s="36"/>
      <c r="O297" s="35"/>
      <c r="Q297" s="36"/>
      <c r="R297" s="36"/>
      <c r="S297" s="172"/>
      <c r="T297" s="172"/>
      <c r="U297" s="172"/>
      <c r="V297" s="172"/>
    </row>
    <row r="298" spans="10:22">
      <c r="J298" s="35"/>
      <c r="K298" s="195"/>
      <c r="L298" s="35"/>
      <c r="M298" s="36"/>
      <c r="N298" s="36"/>
      <c r="O298" s="35"/>
      <c r="Q298" s="36"/>
      <c r="R298" s="36"/>
      <c r="S298" s="172"/>
      <c r="T298" s="172"/>
      <c r="U298" s="172"/>
      <c r="V298" s="172"/>
    </row>
    <row r="299" spans="10:22">
      <c r="J299" s="35"/>
      <c r="K299" s="195"/>
      <c r="L299" s="35"/>
      <c r="M299" s="36"/>
      <c r="N299" s="36"/>
      <c r="O299" s="35"/>
      <c r="Q299" s="36"/>
      <c r="R299" s="36"/>
      <c r="S299" s="172"/>
      <c r="T299" s="172"/>
      <c r="U299" s="172"/>
      <c r="V299" s="172"/>
    </row>
    <row r="300" spans="10:22">
      <c r="J300" s="35"/>
      <c r="K300" s="195"/>
      <c r="L300" s="35"/>
      <c r="M300" s="36"/>
      <c r="N300" s="36"/>
      <c r="O300" s="35"/>
      <c r="Q300" s="36"/>
      <c r="R300" s="36"/>
      <c r="S300" s="172"/>
      <c r="T300" s="172"/>
      <c r="U300" s="172"/>
      <c r="V300" s="172"/>
    </row>
    <row r="301" spans="10:22">
      <c r="J301" s="35"/>
      <c r="K301" s="195"/>
      <c r="L301" s="35"/>
      <c r="M301" s="36"/>
      <c r="N301" s="36"/>
      <c r="O301" s="35"/>
      <c r="Q301" s="36"/>
      <c r="R301" s="36"/>
      <c r="S301" s="172"/>
      <c r="T301" s="172"/>
      <c r="U301" s="172"/>
      <c r="V301" s="172"/>
    </row>
    <row r="302" spans="10:22">
      <c r="J302" s="35"/>
      <c r="K302" s="195"/>
      <c r="L302" s="35"/>
      <c r="M302" s="36"/>
      <c r="N302" s="36"/>
      <c r="O302" s="35"/>
      <c r="Q302" s="36"/>
      <c r="R302" s="36"/>
      <c r="S302" s="172"/>
      <c r="T302" s="172"/>
      <c r="U302" s="172"/>
      <c r="V302" s="172"/>
    </row>
    <row r="303" spans="10:22">
      <c r="J303" s="35"/>
      <c r="K303" s="195"/>
      <c r="L303" s="35"/>
      <c r="M303" s="36"/>
      <c r="N303" s="36"/>
      <c r="O303" s="35"/>
      <c r="Q303" s="36"/>
      <c r="R303" s="36"/>
      <c r="S303" s="172"/>
      <c r="T303" s="172"/>
      <c r="U303" s="172"/>
      <c r="V303" s="172"/>
    </row>
    <row r="304" spans="10:22">
      <c r="J304" s="35"/>
      <c r="K304" s="195"/>
      <c r="L304" s="35"/>
      <c r="M304" s="36"/>
      <c r="N304" s="36"/>
      <c r="O304" s="35"/>
      <c r="Q304" s="36"/>
      <c r="R304" s="36"/>
      <c r="S304" s="172"/>
      <c r="T304" s="172"/>
      <c r="U304" s="172"/>
      <c r="V304" s="172"/>
    </row>
    <row r="305" spans="10:22">
      <c r="J305" s="35"/>
      <c r="K305" s="195"/>
      <c r="L305" s="35"/>
      <c r="M305" s="36"/>
      <c r="N305" s="36"/>
      <c r="O305" s="35"/>
      <c r="Q305" s="36"/>
      <c r="R305" s="36"/>
      <c r="S305" s="172"/>
      <c r="T305" s="172"/>
      <c r="U305" s="172"/>
      <c r="V305" s="172"/>
    </row>
    <row r="306" spans="10:22">
      <c r="J306" s="35"/>
      <c r="K306" s="195"/>
      <c r="L306" s="35"/>
      <c r="M306" s="36"/>
      <c r="N306" s="36"/>
      <c r="O306" s="35"/>
      <c r="Q306" s="36"/>
      <c r="R306" s="36"/>
      <c r="S306" s="172"/>
      <c r="T306" s="172"/>
      <c r="U306" s="172"/>
      <c r="V306" s="172"/>
    </row>
    <row r="307" spans="10:22">
      <c r="J307" s="35"/>
      <c r="K307" s="195"/>
      <c r="L307" s="35"/>
      <c r="M307" s="36"/>
      <c r="N307" s="36"/>
      <c r="O307" s="35"/>
      <c r="Q307" s="36"/>
      <c r="R307" s="36"/>
      <c r="S307" s="172"/>
      <c r="T307" s="172"/>
      <c r="U307" s="172"/>
      <c r="V307" s="172"/>
    </row>
    <row r="308" spans="10:22">
      <c r="J308" s="35"/>
      <c r="K308" s="195"/>
      <c r="L308" s="35"/>
      <c r="M308" s="36"/>
      <c r="N308" s="36"/>
      <c r="O308" s="35"/>
      <c r="Q308" s="36"/>
      <c r="R308" s="36"/>
      <c r="S308" s="172"/>
      <c r="T308" s="172"/>
      <c r="U308" s="172"/>
      <c r="V308" s="172"/>
    </row>
    <row r="309" spans="10:22">
      <c r="J309" s="35"/>
      <c r="K309" s="195"/>
      <c r="L309" s="35"/>
      <c r="M309" s="36"/>
      <c r="N309" s="36"/>
      <c r="O309" s="35"/>
      <c r="Q309" s="36"/>
      <c r="R309" s="36"/>
      <c r="S309" s="172"/>
      <c r="T309" s="172"/>
      <c r="U309" s="172"/>
      <c r="V309" s="172"/>
    </row>
    <row r="310" spans="10:22">
      <c r="J310" s="35"/>
      <c r="K310" s="195"/>
      <c r="L310" s="35"/>
      <c r="M310" s="36"/>
      <c r="N310" s="36"/>
      <c r="O310" s="35"/>
      <c r="Q310" s="36"/>
      <c r="R310" s="36"/>
      <c r="S310" s="172"/>
      <c r="T310" s="172"/>
      <c r="U310" s="172"/>
      <c r="V310" s="172"/>
    </row>
    <row r="311" spans="10:22">
      <c r="J311" s="35"/>
      <c r="K311" s="195"/>
      <c r="L311" s="35"/>
      <c r="M311" s="36"/>
      <c r="N311" s="36"/>
      <c r="O311" s="35"/>
      <c r="Q311" s="36"/>
      <c r="R311" s="36"/>
      <c r="S311" s="172"/>
      <c r="T311" s="172"/>
      <c r="U311" s="172"/>
      <c r="V311" s="172"/>
    </row>
    <row r="312" spans="10:22">
      <c r="J312" s="35"/>
      <c r="K312" s="195"/>
      <c r="L312" s="35"/>
      <c r="M312" s="36"/>
      <c r="N312" s="36"/>
      <c r="O312" s="35"/>
      <c r="Q312" s="36"/>
      <c r="R312" s="36"/>
      <c r="S312" s="172"/>
      <c r="T312" s="172"/>
      <c r="U312" s="172"/>
      <c r="V312" s="172"/>
    </row>
    <row r="313" spans="10:22">
      <c r="J313" s="35"/>
      <c r="K313" s="195"/>
      <c r="L313" s="35"/>
      <c r="M313" s="36"/>
      <c r="N313" s="36"/>
      <c r="O313" s="35"/>
      <c r="Q313" s="36"/>
      <c r="R313" s="36"/>
      <c r="S313" s="172"/>
      <c r="T313" s="172"/>
      <c r="U313" s="172"/>
      <c r="V313" s="172"/>
    </row>
    <row r="314" spans="10:22">
      <c r="J314" s="35"/>
      <c r="K314" s="195"/>
      <c r="L314" s="35"/>
      <c r="M314" s="36"/>
      <c r="N314" s="36"/>
      <c r="O314" s="35"/>
      <c r="Q314" s="36"/>
      <c r="R314" s="36"/>
      <c r="S314" s="172"/>
      <c r="T314" s="172"/>
      <c r="U314" s="172"/>
      <c r="V314" s="172"/>
    </row>
    <row r="315" spans="10:22">
      <c r="J315" s="35"/>
      <c r="K315" s="195"/>
      <c r="L315" s="35"/>
      <c r="M315" s="36"/>
      <c r="N315" s="36"/>
      <c r="O315" s="35"/>
      <c r="Q315" s="36"/>
      <c r="R315" s="36"/>
      <c r="S315" s="172"/>
      <c r="T315" s="172"/>
      <c r="U315" s="172"/>
      <c r="V315" s="172"/>
    </row>
    <row r="316" spans="10:22">
      <c r="J316" s="35"/>
      <c r="K316" s="195"/>
      <c r="L316" s="35"/>
      <c r="M316" s="36"/>
      <c r="N316" s="36"/>
      <c r="O316" s="35"/>
      <c r="Q316" s="36"/>
      <c r="R316" s="36"/>
      <c r="S316" s="172"/>
      <c r="T316" s="172"/>
      <c r="U316" s="172"/>
      <c r="V316" s="172"/>
    </row>
    <row r="317" spans="10:22">
      <c r="J317" s="35"/>
      <c r="K317" s="195"/>
      <c r="L317" s="35"/>
      <c r="M317" s="36"/>
      <c r="N317" s="36"/>
      <c r="O317" s="35"/>
      <c r="Q317" s="36"/>
      <c r="R317" s="36"/>
      <c r="S317" s="172"/>
      <c r="T317" s="172"/>
      <c r="U317" s="172"/>
      <c r="V317" s="172"/>
    </row>
    <row r="318" spans="10:22">
      <c r="J318" s="35"/>
      <c r="K318" s="195"/>
      <c r="L318" s="35"/>
      <c r="M318" s="36"/>
      <c r="N318" s="36"/>
      <c r="O318" s="35"/>
      <c r="Q318" s="36"/>
      <c r="R318" s="36"/>
      <c r="S318" s="172"/>
      <c r="T318" s="172"/>
      <c r="U318" s="172"/>
      <c r="V318" s="172"/>
    </row>
    <row r="319" spans="10:22">
      <c r="J319" s="35"/>
      <c r="K319" s="195"/>
      <c r="L319" s="35"/>
      <c r="M319" s="36"/>
      <c r="N319" s="36"/>
      <c r="O319" s="35"/>
      <c r="Q319" s="36"/>
      <c r="R319" s="36"/>
      <c r="S319" s="172"/>
      <c r="T319" s="172"/>
      <c r="U319" s="172"/>
      <c r="V319" s="172"/>
    </row>
    <row r="320" spans="10:22">
      <c r="J320" s="35"/>
      <c r="K320" s="195"/>
      <c r="L320" s="35"/>
      <c r="M320" s="36"/>
      <c r="N320" s="36"/>
      <c r="O320" s="35"/>
      <c r="Q320" s="36"/>
      <c r="R320" s="36"/>
      <c r="S320" s="172"/>
      <c r="T320" s="172"/>
      <c r="U320" s="172"/>
      <c r="V320" s="172"/>
    </row>
    <row r="321" spans="10:22">
      <c r="J321" s="35"/>
      <c r="K321" s="195"/>
      <c r="L321" s="35"/>
      <c r="M321" s="36"/>
      <c r="N321" s="36"/>
      <c r="O321" s="35"/>
      <c r="Q321" s="36"/>
      <c r="R321" s="36"/>
      <c r="S321" s="172"/>
      <c r="T321" s="172"/>
      <c r="U321" s="172"/>
      <c r="V321" s="172"/>
    </row>
    <row r="322" spans="10:22">
      <c r="J322" s="35"/>
      <c r="K322" s="195"/>
      <c r="L322" s="35"/>
      <c r="M322" s="36"/>
      <c r="N322" s="36"/>
      <c r="O322" s="35"/>
      <c r="Q322" s="36"/>
      <c r="R322" s="36"/>
      <c r="S322" s="172"/>
      <c r="T322" s="172"/>
      <c r="U322" s="172"/>
      <c r="V322" s="172"/>
    </row>
    <row r="323" spans="10:22">
      <c r="J323" s="35"/>
      <c r="K323" s="195"/>
      <c r="L323" s="35"/>
      <c r="M323" s="36"/>
      <c r="N323" s="36"/>
      <c r="O323" s="35"/>
      <c r="Q323" s="36"/>
      <c r="R323" s="36"/>
      <c r="S323" s="172"/>
      <c r="T323" s="172"/>
      <c r="U323" s="172"/>
      <c r="V323" s="172"/>
    </row>
    <row r="324" spans="10:22">
      <c r="J324" s="35"/>
      <c r="K324" s="195"/>
      <c r="L324" s="35"/>
      <c r="M324" s="36"/>
      <c r="N324" s="36"/>
      <c r="O324" s="35"/>
      <c r="Q324" s="36"/>
      <c r="R324" s="36"/>
      <c r="S324" s="172"/>
      <c r="T324" s="172"/>
      <c r="U324" s="172"/>
      <c r="V324" s="172"/>
    </row>
    <row r="325" spans="10:22">
      <c r="J325" s="35"/>
      <c r="K325" s="195"/>
      <c r="L325" s="35"/>
      <c r="M325" s="36"/>
      <c r="N325" s="36"/>
      <c r="O325" s="35"/>
      <c r="Q325" s="36"/>
      <c r="R325" s="36"/>
      <c r="S325" s="172"/>
      <c r="T325" s="172"/>
      <c r="U325" s="172"/>
      <c r="V325" s="172"/>
    </row>
    <row r="326" spans="10:22">
      <c r="J326" s="35"/>
      <c r="K326" s="195"/>
      <c r="L326" s="35"/>
      <c r="M326" s="36"/>
      <c r="N326" s="36"/>
      <c r="O326" s="35"/>
      <c r="Q326" s="36"/>
      <c r="R326" s="36"/>
      <c r="S326" s="172"/>
      <c r="T326" s="172"/>
      <c r="U326" s="172"/>
      <c r="V326" s="172"/>
    </row>
    <row r="327" spans="10:22">
      <c r="J327" s="35"/>
      <c r="K327" s="195"/>
      <c r="L327" s="35"/>
      <c r="M327" s="36"/>
      <c r="N327" s="36"/>
      <c r="O327" s="35"/>
      <c r="Q327" s="36"/>
      <c r="R327" s="36"/>
      <c r="S327" s="172"/>
      <c r="T327" s="172"/>
      <c r="U327" s="172"/>
      <c r="V327" s="172"/>
    </row>
    <row r="328" spans="10:22">
      <c r="J328" s="35"/>
      <c r="K328" s="195"/>
      <c r="L328" s="35"/>
      <c r="M328" s="36"/>
      <c r="N328" s="36"/>
      <c r="O328" s="35"/>
      <c r="Q328" s="36"/>
      <c r="R328" s="36"/>
      <c r="S328" s="172"/>
      <c r="T328" s="172"/>
      <c r="U328" s="172"/>
      <c r="V328" s="172"/>
    </row>
    <row r="329" spans="10:22">
      <c r="J329" s="35"/>
      <c r="K329" s="195"/>
      <c r="L329" s="35"/>
      <c r="M329" s="36"/>
      <c r="N329" s="36"/>
      <c r="O329" s="35"/>
      <c r="Q329" s="36"/>
      <c r="R329" s="36"/>
      <c r="S329" s="172"/>
      <c r="T329" s="172"/>
      <c r="U329" s="172"/>
      <c r="V329" s="172"/>
    </row>
    <row r="330" spans="10:22">
      <c r="J330" s="35"/>
      <c r="K330" s="195"/>
      <c r="L330" s="35"/>
      <c r="M330" s="36"/>
      <c r="N330" s="36"/>
      <c r="O330" s="35"/>
      <c r="Q330" s="36"/>
      <c r="R330" s="36"/>
      <c r="S330" s="172"/>
      <c r="T330" s="172"/>
      <c r="U330" s="172"/>
      <c r="V330" s="172"/>
    </row>
    <row r="331" spans="10:22">
      <c r="J331" s="35"/>
      <c r="K331" s="195"/>
      <c r="L331" s="35"/>
      <c r="M331" s="36"/>
      <c r="N331" s="36"/>
      <c r="O331" s="35"/>
      <c r="Q331" s="36"/>
      <c r="R331" s="36"/>
      <c r="S331" s="172"/>
      <c r="T331" s="172"/>
      <c r="U331" s="172"/>
      <c r="V331" s="172"/>
    </row>
    <row r="332" spans="10:22">
      <c r="J332" s="35"/>
      <c r="K332" s="195"/>
      <c r="L332" s="35"/>
      <c r="M332" s="36"/>
      <c r="N332" s="36"/>
      <c r="O332" s="35"/>
      <c r="Q332" s="36"/>
      <c r="R332" s="36"/>
      <c r="S332" s="172"/>
      <c r="T332" s="172"/>
      <c r="U332" s="172"/>
      <c r="V332" s="172"/>
    </row>
    <row r="333" spans="10:22">
      <c r="J333" s="35"/>
      <c r="K333" s="195"/>
      <c r="L333" s="35"/>
      <c r="M333" s="36"/>
      <c r="N333" s="36"/>
      <c r="O333" s="35"/>
      <c r="Q333" s="36"/>
      <c r="R333" s="36"/>
      <c r="S333" s="172"/>
      <c r="T333" s="172"/>
      <c r="U333" s="172"/>
      <c r="V333" s="172"/>
    </row>
    <row r="334" spans="10:22">
      <c r="J334" s="35"/>
      <c r="K334" s="195"/>
      <c r="L334" s="35"/>
      <c r="M334" s="36"/>
      <c r="N334" s="36"/>
      <c r="O334" s="35"/>
      <c r="Q334" s="36"/>
      <c r="R334" s="36"/>
      <c r="S334" s="172"/>
      <c r="T334" s="172"/>
      <c r="U334" s="172"/>
      <c r="V334" s="172"/>
    </row>
    <row r="335" spans="10:22">
      <c r="J335" s="35"/>
      <c r="K335" s="195"/>
      <c r="L335" s="35"/>
      <c r="M335" s="36"/>
      <c r="N335" s="36"/>
      <c r="O335" s="35"/>
      <c r="Q335" s="36"/>
      <c r="R335" s="36"/>
      <c r="S335" s="172"/>
      <c r="T335" s="172"/>
      <c r="U335" s="172"/>
      <c r="V335" s="172"/>
    </row>
    <row r="336" spans="10:22">
      <c r="J336" s="35"/>
      <c r="K336" s="195"/>
      <c r="L336" s="35"/>
      <c r="M336" s="36"/>
      <c r="N336" s="36"/>
      <c r="O336" s="35"/>
      <c r="Q336" s="36"/>
      <c r="R336" s="36"/>
      <c r="S336" s="172"/>
      <c r="T336" s="172"/>
      <c r="U336" s="172"/>
      <c r="V336" s="172"/>
    </row>
    <row r="337" spans="10:22">
      <c r="J337" s="35"/>
      <c r="K337" s="195"/>
      <c r="L337" s="35"/>
      <c r="M337" s="36"/>
      <c r="N337" s="36"/>
      <c r="O337" s="35"/>
      <c r="Q337" s="36"/>
      <c r="R337" s="36"/>
      <c r="S337" s="172"/>
      <c r="T337" s="172"/>
      <c r="U337" s="172"/>
      <c r="V337" s="172"/>
    </row>
    <row r="338" spans="10:22">
      <c r="J338" s="35"/>
      <c r="K338" s="195"/>
      <c r="L338" s="35"/>
      <c r="M338" s="36"/>
      <c r="N338" s="36"/>
      <c r="O338" s="35"/>
      <c r="Q338" s="36"/>
      <c r="R338" s="36"/>
      <c r="S338" s="172"/>
      <c r="T338" s="172"/>
      <c r="U338" s="172"/>
      <c r="V338" s="172"/>
    </row>
    <row r="339" spans="10:22">
      <c r="J339" s="35"/>
      <c r="K339" s="195"/>
      <c r="L339" s="35"/>
      <c r="M339" s="36"/>
      <c r="N339" s="36"/>
      <c r="O339" s="35"/>
      <c r="Q339" s="36"/>
      <c r="R339" s="36"/>
      <c r="S339" s="172"/>
      <c r="T339" s="172"/>
      <c r="U339" s="172"/>
      <c r="V339" s="172"/>
    </row>
    <row r="340" spans="10:22">
      <c r="J340" s="35"/>
      <c r="K340" s="195"/>
      <c r="L340" s="35"/>
      <c r="M340" s="36"/>
      <c r="N340" s="36"/>
      <c r="O340" s="35"/>
      <c r="Q340" s="36"/>
      <c r="R340" s="36"/>
      <c r="S340" s="172"/>
      <c r="T340" s="172"/>
      <c r="U340" s="172"/>
      <c r="V340" s="172"/>
    </row>
    <row r="341" spans="10:22">
      <c r="J341" s="35"/>
      <c r="K341" s="195"/>
      <c r="L341" s="35"/>
      <c r="M341" s="36"/>
      <c r="N341" s="36"/>
      <c r="O341" s="35"/>
      <c r="Q341" s="36"/>
      <c r="R341" s="36"/>
      <c r="S341" s="172"/>
      <c r="T341" s="172"/>
      <c r="U341" s="172"/>
      <c r="V341" s="172"/>
    </row>
    <row r="342" spans="10:22">
      <c r="J342" s="35"/>
      <c r="K342" s="195"/>
      <c r="L342" s="35"/>
      <c r="M342" s="36"/>
      <c r="N342" s="36"/>
      <c r="O342" s="35"/>
      <c r="Q342" s="36"/>
      <c r="R342" s="36"/>
      <c r="S342" s="172"/>
      <c r="T342" s="172"/>
      <c r="U342" s="172"/>
      <c r="V342" s="172"/>
    </row>
    <row r="343" spans="10:22">
      <c r="J343" s="35"/>
      <c r="K343" s="195"/>
      <c r="L343" s="35"/>
      <c r="M343" s="36"/>
      <c r="N343" s="36"/>
      <c r="O343" s="35"/>
      <c r="Q343" s="36"/>
      <c r="R343" s="36"/>
      <c r="S343" s="172"/>
      <c r="T343" s="172"/>
      <c r="U343" s="172"/>
      <c r="V343" s="172"/>
    </row>
    <row r="344" spans="10:22">
      <c r="J344" s="35"/>
      <c r="K344" s="195"/>
      <c r="L344" s="35"/>
      <c r="M344" s="36"/>
      <c r="N344" s="36"/>
      <c r="O344" s="35"/>
      <c r="Q344" s="36"/>
      <c r="R344" s="36"/>
      <c r="S344" s="172"/>
      <c r="T344" s="172"/>
      <c r="U344" s="172"/>
      <c r="V344" s="172"/>
    </row>
    <row r="345" spans="10:22">
      <c r="J345" s="35"/>
      <c r="K345" s="195"/>
      <c r="L345" s="35"/>
      <c r="M345" s="36"/>
      <c r="N345" s="36"/>
      <c r="O345" s="35"/>
      <c r="Q345" s="36"/>
      <c r="R345" s="36"/>
      <c r="S345" s="172"/>
      <c r="T345" s="172"/>
      <c r="U345" s="172"/>
      <c r="V345" s="172"/>
    </row>
    <row r="346" spans="10:22">
      <c r="J346" s="35"/>
      <c r="K346" s="195"/>
      <c r="L346" s="35"/>
      <c r="M346" s="36"/>
      <c r="N346" s="36"/>
      <c r="O346" s="35"/>
      <c r="Q346" s="36"/>
      <c r="R346" s="36"/>
      <c r="S346" s="172"/>
      <c r="T346" s="172"/>
      <c r="U346" s="172"/>
      <c r="V346" s="172"/>
    </row>
    <row r="347" spans="10:22">
      <c r="J347" s="35"/>
      <c r="K347" s="195"/>
      <c r="L347" s="35"/>
      <c r="M347" s="36"/>
      <c r="N347" s="36"/>
      <c r="O347" s="35"/>
      <c r="Q347" s="36"/>
      <c r="R347" s="36"/>
      <c r="S347" s="172"/>
      <c r="T347" s="172"/>
      <c r="U347" s="172"/>
      <c r="V347" s="172"/>
    </row>
    <row r="348" spans="10:22">
      <c r="J348" s="35"/>
      <c r="K348" s="195"/>
      <c r="L348" s="35"/>
      <c r="M348" s="36"/>
      <c r="N348" s="36"/>
      <c r="O348" s="35"/>
      <c r="Q348" s="36"/>
      <c r="R348" s="36"/>
      <c r="S348" s="172"/>
      <c r="T348" s="172"/>
      <c r="U348" s="172"/>
      <c r="V348" s="172"/>
    </row>
    <row r="349" spans="10:22">
      <c r="J349" s="35"/>
      <c r="K349" s="195"/>
      <c r="L349" s="35"/>
      <c r="M349" s="36"/>
      <c r="N349" s="36"/>
      <c r="O349" s="35"/>
      <c r="Q349" s="36"/>
      <c r="R349" s="36"/>
      <c r="S349" s="172"/>
      <c r="T349" s="172"/>
      <c r="U349" s="172"/>
      <c r="V349" s="172"/>
    </row>
    <row r="350" spans="10:22">
      <c r="J350" s="35"/>
      <c r="K350" s="195"/>
      <c r="L350" s="35"/>
      <c r="M350" s="36"/>
      <c r="N350" s="36"/>
      <c r="O350" s="35"/>
      <c r="Q350" s="36"/>
      <c r="R350" s="36"/>
      <c r="S350" s="172"/>
      <c r="T350" s="172"/>
      <c r="U350" s="172"/>
      <c r="V350" s="172"/>
    </row>
    <row r="351" spans="10:22">
      <c r="J351" s="35"/>
      <c r="K351" s="195"/>
      <c r="L351" s="35"/>
      <c r="M351" s="36"/>
      <c r="N351" s="36"/>
      <c r="O351" s="35"/>
      <c r="Q351" s="36"/>
      <c r="R351" s="36"/>
      <c r="S351" s="172"/>
      <c r="T351" s="172"/>
      <c r="U351" s="172"/>
      <c r="V351" s="172"/>
    </row>
    <row r="352" spans="10:22">
      <c r="J352" s="35"/>
      <c r="K352" s="195"/>
      <c r="L352" s="35"/>
      <c r="M352" s="36"/>
      <c r="N352" s="36"/>
      <c r="O352" s="35"/>
      <c r="Q352" s="36"/>
      <c r="R352" s="36"/>
      <c r="S352" s="172"/>
      <c r="T352" s="172"/>
      <c r="U352" s="172"/>
      <c r="V352" s="172"/>
    </row>
    <row r="353" spans="10:22">
      <c r="J353" s="35"/>
      <c r="K353" s="195"/>
      <c r="L353" s="35"/>
      <c r="M353" s="36"/>
      <c r="N353" s="36"/>
      <c r="O353" s="35"/>
      <c r="Q353" s="36"/>
      <c r="R353" s="36"/>
      <c r="S353" s="172"/>
      <c r="T353" s="172"/>
      <c r="U353" s="172"/>
      <c r="V353" s="172"/>
    </row>
    <row r="354" spans="10:22">
      <c r="J354" s="35"/>
      <c r="K354" s="195"/>
      <c r="L354" s="35"/>
      <c r="M354" s="36"/>
      <c r="N354" s="36"/>
      <c r="O354" s="35"/>
      <c r="Q354" s="36"/>
      <c r="R354" s="36"/>
      <c r="S354" s="172"/>
      <c r="T354" s="172"/>
      <c r="U354" s="172"/>
      <c r="V354" s="172"/>
    </row>
    <row r="355" spans="10:22">
      <c r="J355" s="35"/>
      <c r="K355" s="195"/>
      <c r="L355" s="35"/>
      <c r="M355" s="36"/>
      <c r="N355" s="36"/>
      <c r="O355" s="35"/>
      <c r="Q355" s="36"/>
      <c r="R355" s="36"/>
      <c r="S355" s="172"/>
      <c r="T355" s="172"/>
      <c r="U355" s="172"/>
      <c r="V355" s="172"/>
    </row>
    <row r="356" spans="10:22">
      <c r="J356" s="35"/>
      <c r="K356" s="195"/>
      <c r="L356" s="35"/>
      <c r="M356" s="36"/>
      <c r="N356" s="36"/>
      <c r="O356" s="35"/>
      <c r="Q356" s="36"/>
      <c r="R356" s="36"/>
      <c r="S356" s="172"/>
      <c r="T356" s="172"/>
      <c r="U356" s="172"/>
      <c r="V356" s="172"/>
    </row>
    <row r="357" spans="10:22">
      <c r="J357" s="35"/>
      <c r="K357" s="195"/>
      <c r="L357" s="35"/>
      <c r="M357" s="36"/>
      <c r="N357" s="36"/>
      <c r="O357" s="35"/>
      <c r="Q357" s="36"/>
      <c r="R357" s="36"/>
      <c r="S357" s="172"/>
      <c r="T357" s="172"/>
      <c r="U357" s="172"/>
      <c r="V357" s="172"/>
    </row>
    <row r="358" spans="10:22">
      <c r="J358" s="35"/>
      <c r="K358" s="195"/>
      <c r="L358" s="35"/>
      <c r="M358" s="36"/>
      <c r="N358" s="36"/>
      <c r="O358" s="35"/>
      <c r="Q358" s="36"/>
      <c r="R358" s="36"/>
      <c r="S358" s="172"/>
      <c r="T358" s="172"/>
      <c r="U358" s="172"/>
      <c r="V358" s="172"/>
    </row>
    <row r="359" spans="10:22">
      <c r="J359" s="35"/>
      <c r="K359" s="195"/>
      <c r="L359" s="35"/>
      <c r="M359" s="36"/>
      <c r="N359" s="36"/>
      <c r="O359" s="35"/>
      <c r="Q359" s="36"/>
      <c r="R359" s="36"/>
      <c r="S359" s="172"/>
      <c r="T359" s="172"/>
      <c r="U359" s="172"/>
      <c r="V359" s="172"/>
    </row>
    <row r="360" spans="10:22">
      <c r="J360" s="35"/>
      <c r="K360" s="195"/>
      <c r="L360" s="35"/>
      <c r="M360" s="36"/>
      <c r="N360" s="36"/>
      <c r="O360" s="35"/>
      <c r="Q360" s="36"/>
      <c r="R360" s="36"/>
      <c r="S360" s="172"/>
      <c r="T360" s="172"/>
      <c r="U360" s="172"/>
      <c r="V360" s="172"/>
    </row>
    <row r="361" spans="10:22">
      <c r="J361" s="35"/>
      <c r="K361" s="195"/>
      <c r="L361" s="35"/>
      <c r="M361" s="36"/>
      <c r="N361" s="36"/>
      <c r="O361" s="35"/>
      <c r="Q361" s="36"/>
      <c r="R361" s="36"/>
      <c r="S361" s="172"/>
      <c r="T361" s="172"/>
      <c r="U361" s="172"/>
      <c r="V361" s="172"/>
    </row>
    <row r="362" spans="10:22">
      <c r="J362" s="35"/>
      <c r="K362" s="195"/>
      <c r="L362" s="35"/>
      <c r="M362" s="36"/>
      <c r="N362" s="36"/>
      <c r="O362" s="35"/>
      <c r="Q362" s="36"/>
      <c r="R362" s="36"/>
      <c r="S362" s="172"/>
      <c r="T362" s="172"/>
      <c r="U362" s="172"/>
      <c r="V362" s="172"/>
    </row>
    <row r="363" spans="10:22">
      <c r="J363" s="35"/>
      <c r="K363" s="195"/>
      <c r="L363" s="35"/>
      <c r="M363" s="36"/>
      <c r="N363" s="36"/>
      <c r="O363" s="35"/>
      <c r="Q363" s="36"/>
      <c r="R363" s="36"/>
      <c r="S363" s="172"/>
      <c r="T363" s="172"/>
      <c r="U363" s="172"/>
      <c r="V363" s="172"/>
    </row>
    <row r="364" spans="10:22">
      <c r="J364" s="35"/>
      <c r="K364" s="195"/>
      <c r="L364" s="35"/>
      <c r="M364" s="36"/>
      <c r="N364" s="36"/>
      <c r="O364" s="35"/>
      <c r="Q364" s="36"/>
      <c r="R364" s="36"/>
      <c r="S364" s="172"/>
      <c r="T364" s="172"/>
      <c r="U364" s="172"/>
      <c r="V364" s="172"/>
    </row>
    <row r="365" spans="10:22">
      <c r="J365" s="35"/>
      <c r="K365" s="195"/>
      <c r="L365" s="35"/>
      <c r="M365" s="36"/>
      <c r="N365" s="36"/>
      <c r="O365" s="35"/>
      <c r="Q365" s="36"/>
      <c r="R365" s="36"/>
      <c r="S365" s="172"/>
      <c r="T365" s="172"/>
      <c r="U365" s="172"/>
      <c r="V365" s="172"/>
    </row>
    <row r="366" spans="10:22">
      <c r="J366" s="35"/>
      <c r="K366" s="195"/>
      <c r="L366" s="35"/>
      <c r="M366" s="36"/>
      <c r="N366" s="36"/>
      <c r="O366" s="35"/>
      <c r="Q366" s="36"/>
      <c r="R366" s="36"/>
      <c r="S366" s="172"/>
      <c r="T366" s="172"/>
      <c r="U366" s="172"/>
      <c r="V366" s="172"/>
    </row>
    <row r="367" spans="10:22">
      <c r="J367" s="35"/>
      <c r="K367" s="195"/>
      <c r="L367" s="35"/>
      <c r="M367" s="36"/>
      <c r="N367" s="36"/>
      <c r="O367" s="35"/>
      <c r="Q367" s="36"/>
      <c r="R367" s="36"/>
      <c r="S367" s="172"/>
      <c r="T367" s="172"/>
      <c r="U367" s="172"/>
      <c r="V367" s="172"/>
    </row>
    <row r="368" spans="10:22">
      <c r="J368" s="35"/>
      <c r="K368" s="195"/>
      <c r="L368" s="35"/>
      <c r="M368" s="36"/>
      <c r="N368" s="36"/>
      <c r="O368" s="35"/>
      <c r="Q368" s="36"/>
      <c r="R368" s="36"/>
      <c r="S368" s="172"/>
      <c r="T368" s="172"/>
      <c r="U368" s="172"/>
      <c r="V368" s="172"/>
    </row>
    <row r="369" spans="10:22">
      <c r="J369" s="35"/>
      <c r="K369" s="195"/>
      <c r="L369" s="35"/>
      <c r="M369" s="36"/>
      <c r="N369" s="36"/>
      <c r="O369" s="35"/>
      <c r="Q369" s="36"/>
      <c r="R369" s="36"/>
      <c r="S369" s="172"/>
      <c r="T369" s="172"/>
      <c r="U369" s="172"/>
      <c r="V369" s="172"/>
    </row>
    <row r="370" spans="10:22">
      <c r="J370" s="35"/>
      <c r="K370" s="195"/>
      <c r="L370" s="35"/>
      <c r="M370" s="36"/>
      <c r="N370" s="36"/>
      <c r="O370" s="35"/>
      <c r="Q370" s="36"/>
      <c r="R370" s="36"/>
      <c r="S370" s="172"/>
      <c r="T370" s="172"/>
      <c r="U370" s="172"/>
      <c r="V370" s="172"/>
    </row>
    <row r="371" spans="10:22">
      <c r="J371" s="35"/>
      <c r="K371" s="195"/>
      <c r="L371" s="35"/>
      <c r="M371" s="36"/>
      <c r="N371" s="36"/>
      <c r="O371" s="35"/>
      <c r="Q371" s="36"/>
      <c r="R371" s="36"/>
      <c r="S371" s="172"/>
      <c r="T371" s="172"/>
      <c r="U371" s="172"/>
      <c r="V371" s="172"/>
    </row>
    <row r="372" spans="10:22">
      <c r="J372" s="35"/>
      <c r="K372" s="195"/>
      <c r="L372" s="35"/>
      <c r="M372" s="36"/>
      <c r="N372" s="36"/>
      <c r="O372" s="35"/>
      <c r="Q372" s="36"/>
      <c r="R372" s="36"/>
      <c r="S372" s="172"/>
      <c r="T372" s="172"/>
      <c r="U372" s="172"/>
      <c r="V372" s="172"/>
    </row>
    <row r="373" spans="10:22">
      <c r="J373" s="35"/>
      <c r="K373" s="195"/>
      <c r="L373" s="35"/>
      <c r="M373" s="36"/>
      <c r="N373" s="36"/>
      <c r="O373" s="35"/>
      <c r="Q373" s="36"/>
      <c r="R373" s="36"/>
      <c r="S373" s="172"/>
      <c r="T373" s="172"/>
      <c r="U373" s="172"/>
      <c r="V373" s="172"/>
    </row>
    <row r="374" spans="10:22">
      <c r="J374" s="35"/>
      <c r="K374" s="195"/>
      <c r="L374" s="35"/>
      <c r="M374" s="36"/>
      <c r="N374" s="36"/>
      <c r="O374" s="35"/>
      <c r="Q374" s="36"/>
      <c r="R374" s="36"/>
      <c r="S374" s="172"/>
      <c r="T374" s="172"/>
      <c r="U374" s="172"/>
      <c r="V374" s="172"/>
    </row>
    <row r="375" spans="10:22">
      <c r="J375" s="35"/>
      <c r="K375" s="195"/>
      <c r="L375" s="35"/>
      <c r="M375" s="36"/>
      <c r="N375" s="36"/>
      <c r="O375" s="35"/>
      <c r="Q375" s="36"/>
      <c r="R375" s="36"/>
      <c r="S375" s="172"/>
      <c r="T375" s="172"/>
      <c r="U375" s="172"/>
      <c r="V375" s="172"/>
    </row>
    <row r="376" spans="10:22">
      <c r="J376" s="35"/>
      <c r="K376" s="195"/>
      <c r="L376" s="35"/>
      <c r="M376" s="36"/>
      <c r="N376" s="36"/>
      <c r="O376" s="35"/>
      <c r="Q376" s="36"/>
      <c r="R376" s="36"/>
      <c r="S376" s="172"/>
      <c r="T376" s="172"/>
      <c r="U376" s="172"/>
      <c r="V376" s="172"/>
    </row>
    <row r="377" spans="10:22">
      <c r="J377" s="35"/>
      <c r="K377" s="195"/>
      <c r="L377" s="35"/>
      <c r="M377" s="36"/>
      <c r="N377" s="36"/>
      <c r="O377" s="35"/>
      <c r="Q377" s="36"/>
      <c r="R377" s="36"/>
      <c r="S377" s="172"/>
      <c r="T377" s="172"/>
      <c r="U377" s="172"/>
      <c r="V377" s="172"/>
    </row>
    <row r="378" spans="10:22">
      <c r="J378" s="35"/>
      <c r="K378" s="195"/>
      <c r="L378" s="35"/>
      <c r="M378" s="36"/>
      <c r="N378" s="36"/>
      <c r="O378" s="35"/>
      <c r="Q378" s="36"/>
      <c r="R378" s="36"/>
      <c r="S378" s="172"/>
      <c r="T378" s="172"/>
      <c r="U378" s="172"/>
      <c r="V378" s="172"/>
    </row>
    <row r="379" spans="10:22">
      <c r="J379" s="35"/>
      <c r="K379" s="195"/>
      <c r="L379" s="35"/>
      <c r="M379" s="36"/>
      <c r="N379" s="36"/>
      <c r="O379" s="35"/>
      <c r="Q379" s="36"/>
      <c r="R379" s="36"/>
      <c r="S379" s="172"/>
      <c r="T379" s="172"/>
      <c r="U379" s="172"/>
      <c r="V379" s="172"/>
    </row>
    <row r="380" spans="10:22">
      <c r="J380" s="35"/>
      <c r="K380" s="195"/>
      <c r="L380" s="35"/>
      <c r="M380" s="36"/>
      <c r="N380" s="36"/>
      <c r="O380" s="35"/>
      <c r="Q380" s="36"/>
      <c r="R380" s="36"/>
      <c r="S380" s="172"/>
      <c r="T380" s="172"/>
      <c r="U380" s="172"/>
      <c r="V380" s="172"/>
    </row>
    <row r="381" spans="10:22">
      <c r="J381" s="35"/>
      <c r="K381" s="195"/>
      <c r="L381" s="35"/>
      <c r="M381" s="36"/>
      <c r="N381" s="36"/>
      <c r="O381" s="35"/>
      <c r="Q381" s="36"/>
      <c r="R381" s="36"/>
      <c r="S381" s="172"/>
      <c r="T381" s="172"/>
      <c r="U381" s="172"/>
      <c r="V381" s="172"/>
    </row>
    <row r="382" spans="10:22">
      <c r="J382" s="35"/>
      <c r="K382" s="195"/>
      <c r="L382" s="35"/>
      <c r="M382" s="36"/>
      <c r="N382" s="36"/>
      <c r="O382" s="35"/>
      <c r="Q382" s="36"/>
      <c r="R382" s="36"/>
      <c r="S382" s="172"/>
      <c r="T382" s="172"/>
      <c r="U382" s="172"/>
      <c r="V382" s="172"/>
    </row>
    <row r="383" spans="10:22">
      <c r="J383" s="35"/>
      <c r="K383" s="195"/>
      <c r="L383" s="35"/>
      <c r="M383" s="36"/>
      <c r="N383" s="36"/>
      <c r="O383" s="35"/>
      <c r="Q383" s="36"/>
      <c r="R383" s="36"/>
      <c r="S383" s="172"/>
      <c r="T383" s="172"/>
      <c r="U383" s="172"/>
      <c r="V383" s="172"/>
    </row>
    <row r="384" spans="10:22">
      <c r="J384" s="35"/>
      <c r="K384" s="195"/>
      <c r="L384" s="35"/>
      <c r="M384" s="36"/>
      <c r="N384" s="36"/>
      <c r="O384" s="35"/>
      <c r="Q384" s="36"/>
      <c r="R384" s="36"/>
      <c r="S384" s="172"/>
      <c r="T384" s="172"/>
      <c r="U384" s="172"/>
      <c r="V384" s="172"/>
    </row>
    <row r="385" spans="10:22">
      <c r="J385" s="35"/>
      <c r="K385" s="195"/>
      <c r="L385" s="35"/>
      <c r="M385" s="36"/>
      <c r="N385" s="36"/>
      <c r="O385" s="35"/>
      <c r="Q385" s="36"/>
      <c r="R385" s="36"/>
      <c r="S385" s="172"/>
      <c r="T385" s="172"/>
      <c r="U385" s="172"/>
      <c r="V385" s="172"/>
    </row>
    <row r="386" spans="10:22">
      <c r="J386" s="35"/>
      <c r="K386" s="195"/>
      <c r="L386" s="35"/>
      <c r="M386" s="36"/>
      <c r="N386" s="36"/>
      <c r="O386" s="35"/>
      <c r="Q386" s="36"/>
      <c r="R386" s="36"/>
      <c r="S386" s="172"/>
      <c r="T386" s="172"/>
      <c r="U386" s="172"/>
      <c r="V386" s="172"/>
    </row>
    <row r="387" spans="10:22">
      <c r="J387" s="35"/>
      <c r="K387" s="195"/>
      <c r="L387" s="35"/>
      <c r="M387" s="36"/>
      <c r="N387" s="36"/>
      <c r="O387" s="35"/>
      <c r="Q387" s="36"/>
      <c r="R387" s="36"/>
      <c r="S387" s="172"/>
      <c r="T387" s="172"/>
      <c r="U387" s="172"/>
      <c r="V387" s="172"/>
    </row>
    <row r="388" spans="10:22">
      <c r="J388" s="35"/>
      <c r="K388" s="195"/>
      <c r="L388" s="35"/>
      <c r="M388" s="36"/>
      <c r="N388" s="36"/>
      <c r="O388" s="35"/>
      <c r="Q388" s="36"/>
      <c r="R388" s="36"/>
      <c r="S388" s="172"/>
      <c r="T388" s="172"/>
      <c r="U388" s="172"/>
      <c r="V388" s="172"/>
    </row>
    <row r="389" spans="10:22">
      <c r="J389" s="35"/>
      <c r="K389" s="195"/>
      <c r="L389" s="35"/>
      <c r="M389" s="36"/>
      <c r="N389" s="36"/>
      <c r="O389" s="35"/>
      <c r="Q389" s="36"/>
      <c r="R389" s="36"/>
      <c r="S389" s="172"/>
      <c r="T389" s="172"/>
      <c r="U389" s="172"/>
      <c r="V389" s="172"/>
    </row>
    <row r="390" spans="10:22">
      <c r="J390" s="35"/>
      <c r="K390" s="195"/>
      <c r="L390" s="35"/>
      <c r="M390" s="36"/>
      <c r="N390" s="36"/>
      <c r="O390" s="35"/>
      <c r="Q390" s="36"/>
      <c r="R390" s="36"/>
      <c r="S390" s="172"/>
      <c r="T390" s="172"/>
      <c r="U390" s="172"/>
      <c r="V390" s="172"/>
    </row>
    <row r="391" spans="10:22">
      <c r="J391" s="35"/>
      <c r="K391" s="195"/>
      <c r="L391" s="35"/>
      <c r="M391" s="36"/>
      <c r="N391" s="36"/>
      <c r="O391" s="35"/>
      <c r="Q391" s="36"/>
      <c r="R391" s="36"/>
      <c r="S391" s="172"/>
      <c r="T391" s="172"/>
      <c r="U391" s="172"/>
      <c r="V391" s="172"/>
    </row>
    <row r="392" spans="10:22">
      <c r="J392" s="35"/>
      <c r="K392" s="195"/>
      <c r="L392" s="35"/>
      <c r="M392" s="36"/>
      <c r="N392" s="36"/>
      <c r="O392" s="35"/>
      <c r="Q392" s="36"/>
      <c r="R392" s="36"/>
      <c r="S392" s="172"/>
      <c r="T392" s="172"/>
      <c r="U392" s="172"/>
      <c r="V392" s="172"/>
    </row>
    <row r="393" spans="10:22">
      <c r="J393" s="35"/>
      <c r="K393" s="195"/>
      <c r="L393" s="35"/>
      <c r="M393" s="36"/>
      <c r="N393" s="36"/>
      <c r="O393" s="35"/>
      <c r="Q393" s="36"/>
      <c r="R393" s="36"/>
      <c r="S393" s="172"/>
      <c r="T393" s="172"/>
      <c r="U393" s="172"/>
      <c r="V393" s="172"/>
    </row>
    <row r="394" spans="10:22">
      <c r="J394" s="35"/>
      <c r="K394" s="195"/>
      <c r="L394" s="35"/>
      <c r="M394" s="36"/>
      <c r="N394" s="36"/>
      <c r="O394" s="35"/>
      <c r="Q394" s="36"/>
      <c r="R394" s="36"/>
      <c r="S394" s="172"/>
      <c r="T394" s="172"/>
      <c r="U394" s="172"/>
      <c r="V394" s="172"/>
    </row>
    <row r="395" spans="10:22">
      <c r="J395" s="35"/>
      <c r="K395" s="195"/>
      <c r="L395" s="35"/>
      <c r="M395" s="36"/>
      <c r="N395" s="36"/>
      <c r="O395" s="35"/>
      <c r="Q395" s="36"/>
      <c r="R395" s="36"/>
      <c r="S395" s="172"/>
      <c r="T395" s="172"/>
      <c r="U395" s="172"/>
      <c r="V395" s="172"/>
    </row>
    <row r="396" spans="10:22">
      <c r="J396" s="35"/>
      <c r="K396" s="195"/>
      <c r="L396" s="35"/>
      <c r="M396" s="36"/>
      <c r="N396" s="36"/>
      <c r="O396" s="35"/>
      <c r="Q396" s="36"/>
      <c r="R396" s="36"/>
      <c r="S396" s="172"/>
      <c r="T396" s="172"/>
      <c r="U396" s="172"/>
      <c r="V396" s="172"/>
    </row>
    <row r="397" spans="10:22">
      <c r="J397" s="35"/>
      <c r="K397" s="195"/>
      <c r="L397" s="35"/>
      <c r="M397" s="36"/>
      <c r="N397" s="36"/>
      <c r="O397" s="35"/>
      <c r="Q397" s="36"/>
      <c r="R397" s="36"/>
      <c r="S397" s="172"/>
      <c r="T397" s="172"/>
      <c r="U397" s="172"/>
      <c r="V397" s="172"/>
    </row>
    <row r="398" spans="10:22">
      <c r="J398" s="35"/>
      <c r="K398" s="195"/>
      <c r="L398" s="35"/>
      <c r="M398" s="36"/>
      <c r="N398" s="36"/>
      <c r="O398" s="35"/>
      <c r="Q398" s="36"/>
      <c r="R398" s="36"/>
      <c r="S398" s="172"/>
      <c r="T398" s="172"/>
      <c r="U398" s="172"/>
      <c r="V398" s="172"/>
    </row>
    <row r="399" spans="10:22">
      <c r="J399" s="35"/>
      <c r="K399" s="195"/>
      <c r="L399" s="35"/>
      <c r="M399" s="36"/>
      <c r="N399" s="36"/>
      <c r="O399" s="35"/>
      <c r="Q399" s="36"/>
      <c r="R399" s="36"/>
      <c r="S399" s="172"/>
      <c r="T399" s="172"/>
      <c r="U399" s="172"/>
      <c r="V399" s="172"/>
    </row>
    <row r="400" spans="10:22">
      <c r="J400" s="35"/>
      <c r="K400" s="195"/>
      <c r="L400" s="35"/>
      <c r="M400" s="36"/>
      <c r="N400" s="36"/>
      <c r="O400" s="35"/>
      <c r="Q400" s="36"/>
      <c r="R400" s="36"/>
      <c r="S400" s="172"/>
      <c r="T400" s="172"/>
      <c r="U400" s="172"/>
      <c r="V400" s="172"/>
    </row>
    <row r="401" spans="10:22">
      <c r="J401" s="35"/>
      <c r="K401" s="195"/>
      <c r="L401" s="35"/>
      <c r="M401" s="36"/>
      <c r="N401" s="36"/>
      <c r="O401" s="35"/>
      <c r="Q401" s="36"/>
      <c r="R401" s="36"/>
      <c r="S401" s="172"/>
      <c r="T401" s="172"/>
      <c r="U401" s="172"/>
      <c r="V401" s="172"/>
    </row>
    <row r="402" spans="10:22">
      <c r="J402" s="35"/>
      <c r="K402" s="195"/>
      <c r="L402" s="35"/>
      <c r="M402" s="36"/>
      <c r="N402" s="36"/>
      <c r="O402" s="35"/>
      <c r="Q402" s="36"/>
      <c r="R402" s="36"/>
      <c r="S402" s="172"/>
      <c r="T402" s="172"/>
      <c r="U402" s="172"/>
      <c r="V402" s="172"/>
    </row>
    <row r="403" spans="10:22">
      <c r="J403" s="35"/>
      <c r="K403" s="195"/>
      <c r="L403" s="35"/>
      <c r="M403" s="36"/>
      <c r="N403" s="36"/>
      <c r="O403" s="35"/>
      <c r="Q403" s="36"/>
      <c r="R403" s="36"/>
      <c r="S403" s="172"/>
      <c r="T403" s="172"/>
      <c r="U403" s="172"/>
      <c r="V403" s="172"/>
    </row>
    <row r="404" spans="10:22">
      <c r="J404" s="35"/>
      <c r="K404" s="195"/>
      <c r="L404" s="35"/>
      <c r="M404" s="36"/>
      <c r="N404" s="36"/>
      <c r="O404" s="35"/>
      <c r="Q404" s="36"/>
      <c r="R404" s="36"/>
      <c r="S404" s="172"/>
      <c r="T404" s="172"/>
      <c r="U404" s="172"/>
      <c r="V404" s="172"/>
    </row>
    <row r="405" spans="10:22">
      <c r="J405" s="35"/>
      <c r="K405" s="195"/>
      <c r="L405" s="35"/>
      <c r="M405" s="36"/>
      <c r="N405" s="36"/>
      <c r="O405" s="35"/>
      <c r="Q405" s="36"/>
      <c r="R405" s="36"/>
      <c r="S405" s="172"/>
      <c r="T405" s="172"/>
      <c r="U405" s="172"/>
      <c r="V405" s="172"/>
    </row>
    <row r="406" spans="10:22">
      <c r="J406" s="35"/>
      <c r="K406" s="195"/>
      <c r="L406" s="35"/>
      <c r="M406" s="36"/>
      <c r="N406" s="36"/>
      <c r="O406" s="35"/>
      <c r="Q406" s="36"/>
      <c r="R406" s="36"/>
      <c r="S406" s="172"/>
      <c r="T406" s="172"/>
      <c r="U406" s="172"/>
      <c r="V406" s="172"/>
    </row>
    <row r="407" spans="10:22">
      <c r="J407" s="35"/>
      <c r="K407" s="195"/>
      <c r="L407" s="35"/>
      <c r="M407" s="36"/>
      <c r="N407" s="36"/>
      <c r="O407" s="35"/>
      <c r="Q407" s="36"/>
      <c r="R407" s="36"/>
      <c r="S407" s="172"/>
      <c r="T407" s="172"/>
      <c r="U407" s="172"/>
      <c r="V407" s="172"/>
    </row>
    <row r="408" spans="10:22">
      <c r="J408" s="35"/>
      <c r="K408" s="195"/>
      <c r="L408" s="35"/>
      <c r="M408" s="36"/>
      <c r="N408" s="36"/>
      <c r="O408" s="35"/>
      <c r="Q408" s="36"/>
      <c r="R408" s="36"/>
      <c r="S408" s="172"/>
      <c r="T408" s="172"/>
      <c r="U408" s="172"/>
      <c r="V408" s="172"/>
    </row>
    <row r="409" spans="10:22">
      <c r="J409" s="35"/>
      <c r="K409" s="195"/>
      <c r="L409" s="35"/>
      <c r="M409" s="36"/>
      <c r="N409" s="36"/>
      <c r="O409" s="35"/>
      <c r="Q409" s="36"/>
      <c r="R409" s="36"/>
      <c r="S409" s="172"/>
      <c r="T409" s="172"/>
      <c r="U409" s="172"/>
      <c r="V409" s="172"/>
    </row>
    <row r="410" spans="10:22">
      <c r="J410" s="35"/>
      <c r="K410" s="195"/>
      <c r="L410" s="35"/>
      <c r="M410" s="36"/>
      <c r="N410" s="36"/>
      <c r="O410" s="35"/>
      <c r="Q410" s="36"/>
      <c r="R410" s="36"/>
      <c r="S410" s="172"/>
      <c r="T410" s="172"/>
      <c r="U410" s="172"/>
      <c r="V410" s="172"/>
    </row>
    <row r="411" spans="10:22">
      <c r="J411" s="35"/>
      <c r="K411" s="195"/>
      <c r="L411" s="35"/>
      <c r="M411" s="36"/>
      <c r="N411" s="36"/>
      <c r="O411" s="35"/>
      <c r="Q411" s="36"/>
      <c r="R411" s="36"/>
      <c r="S411" s="172"/>
      <c r="T411" s="172"/>
      <c r="U411" s="172"/>
      <c r="V411" s="172"/>
    </row>
    <row r="412" spans="10:22">
      <c r="J412" s="35"/>
      <c r="K412" s="195"/>
      <c r="L412" s="35"/>
      <c r="M412" s="36"/>
      <c r="N412" s="36"/>
      <c r="O412" s="35"/>
      <c r="Q412" s="36"/>
      <c r="R412" s="36"/>
      <c r="S412" s="172"/>
      <c r="T412" s="172"/>
      <c r="U412" s="172"/>
      <c r="V412" s="172"/>
    </row>
    <row r="413" spans="10:22">
      <c r="J413" s="35"/>
      <c r="K413" s="195"/>
      <c r="L413" s="35"/>
      <c r="M413" s="36"/>
      <c r="N413" s="36"/>
      <c r="O413" s="35"/>
      <c r="Q413" s="36"/>
      <c r="R413" s="36"/>
      <c r="S413" s="172"/>
      <c r="T413" s="172"/>
      <c r="U413" s="172"/>
      <c r="V413" s="172"/>
    </row>
    <row r="414" spans="10:22">
      <c r="J414" s="35"/>
      <c r="K414" s="195"/>
      <c r="L414" s="35"/>
      <c r="M414" s="36"/>
      <c r="N414" s="36"/>
      <c r="O414" s="35"/>
      <c r="Q414" s="36"/>
      <c r="R414" s="36"/>
      <c r="S414" s="172"/>
      <c r="T414" s="172"/>
      <c r="U414" s="172"/>
      <c r="V414" s="172"/>
    </row>
    <row r="415" spans="10:22">
      <c r="J415" s="35"/>
      <c r="K415" s="195"/>
      <c r="L415" s="35"/>
      <c r="M415" s="36"/>
      <c r="N415" s="36"/>
      <c r="O415" s="35"/>
      <c r="Q415" s="36"/>
      <c r="R415" s="36"/>
      <c r="S415" s="172"/>
      <c r="T415" s="172"/>
      <c r="U415" s="172"/>
      <c r="V415" s="172"/>
    </row>
    <row r="416" spans="10:22">
      <c r="J416" s="35"/>
      <c r="K416" s="195"/>
      <c r="L416" s="35"/>
      <c r="M416" s="36"/>
      <c r="N416" s="36"/>
      <c r="O416" s="35"/>
      <c r="Q416" s="36"/>
      <c r="R416" s="36"/>
      <c r="S416" s="172"/>
      <c r="T416" s="172"/>
      <c r="U416" s="172"/>
      <c r="V416" s="172"/>
    </row>
    <row r="417" spans="10:22">
      <c r="J417" s="35"/>
      <c r="K417" s="195"/>
      <c r="L417" s="35"/>
      <c r="M417" s="36"/>
      <c r="N417" s="36"/>
      <c r="O417" s="35"/>
      <c r="Q417" s="36"/>
      <c r="R417" s="36"/>
      <c r="S417" s="172"/>
      <c r="T417" s="172"/>
      <c r="U417" s="172"/>
      <c r="V417" s="172"/>
    </row>
    <row r="418" spans="10:22">
      <c r="J418" s="35"/>
      <c r="K418" s="195"/>
      <c r="L418" s="35"/>
      <c r="M418" s="36"/>
      <c r="N418" s="36"/>
      <c r="O418" s="35"/>
      <c r="Q418" s="36"/>
      <c r="R418" s="36"/>
      <c r="S418" s="172"/>
      <c r="T418" s="172"/>
      <c r="U418" s="172"/>
      <c r="V418" s="172"/>
    </row>
    <row r="419" spans="10:22">
      <c r="J419" s="35"/>
      <c r="K419" s="195"/>
      <c r="L419" s="35"/>
      <c r="M419" s="36"/>
      <c r="N419" s="36"/>
      <c r="O419" s="35"/>
      <c r="Q419" s="36"/>
      <c r="R419" s="36"/>
      <c r="S419" s="172"/>
      <c r="T419" s="172"/>
      <c r="U419" s="172"/>
      <c r="V419" s="172"/>
    </row>
    <row r="420" spans="10:22">
      <c r="J420" s="35"/>
      <c r="K420" s="195"/>
      <c r="L420" s="35"/>
      <c r="M420" s="36"/>
      <c r="N420" s="36"/>
      <c r="O420" s="35"/>
      <c r="Q420" s="36"/>
      <c r="R420" s="36"/>
      <c r="S420" s="172"/>
      <c r="T420" s="172"/>
      <c r="U420" s="172"/>
      <c r="V420" s="172"/>
    </row>
    <row r="421" spans="10:22">
      <c r="J421" s="35"/>
      <c r="K421" s="195"/>
      <c r="L421" s="35"/>
      <c r="M421" s="36"/>
      <c r="N421" s="36"/>
      <c r="O421" s="35"/>
      <c r="Q421" s="36"/>
      <c r="R421" s="36"/>
      <c r="S421" s="172"/>
      <c r="T421" s="172"/>
      <c r="U421" s="172"/>
      <c r="V421" s="172"/>
    </row>
    <row r="422" spans="10:22">
      <c r="J422" s="35"/>
      <c r="K422" s="195"/>
      <c r="L422" s="35"/>
      <c r="M422" s="36"/>
      <c r="N422" s="36"/>
      <c r="O422" s="35"/>
      <c r="Q422" s="36"/>
      <c r="R422" s="36"/>
      <c r="S422" s="172"/>
      <c r="T422" s="172"/>
      <c r="U422" s="172"/>
      <c r="V422" s="172"/>
    </row>
    <row r="423" spans="10:22">
      <c r="J423" s="35"/>
      <c r="K423" s="195"/>
      <c r="L423" s="35"/>
      <c r="M423" s="36"/>
      <c r="N423" s="36"/>
      <c r="O423" s="35"/>
      <c r="Q423" s="36"/>
      <c r="R423" s="36"/>
      <c r="S423" s="172"/>
      <c r="T423" s="172"/>
      <c r="U423" s="172"/>
      <c r="V423" s="172"/>
    </row>
    <row r="424" spans="10:22">
      <c r="J424" s="35"/>
      <c r="K424" s="195"/>
      <c r="L424" s="35"/>
      <c r="M424" s="36"/>
      <c r="N424" s="36"/>
      <c r="O424" s="35"/>
      <c r="Q424" s="36"/>
      <c r="R424" s="36"/>
      <c r="S424" s="172"/>
      <c r="T424" s="172"/>
      <c r="U424" s="172"/>
      <c r="V424" s="172"/>
    </row>
    <row r="425" spans="10:22">
      <c r="J425" s="35"/>
      <c r="K425" s="195"/>
      <c r="L425" s="35"/>
      <c r="M425" s="36"/>
      <c r="N425" s="36"/>
      <c r="O425" s="35"/>
      <c r="Q425" s="36"/>
      <c r="R425" s="36"/>
      <c r="S425" s="172"/>
      <c r="T425" s="172"/>
      <c r="U425" s="172"/>
      <c r="V425" s="172"/>
    </row>
    <row r="426" spans="10:22">
      <c r="J426" s="35"/>
      <c r="K426" s="195"/>
      <c r="L426" s="35"/>
      <c r="M426" s="36"/>
      <c r="N426" s="36"/>
      <c r="O426" s="35"/>
      <c r="Q426" s="36"/>
      <c r="R426" s="36"/>
      <c r="S426" s="172"/>
      <c r="T426" s="172"/>
      <c r="U426" s="172"/>
      <c r="V426" s="172"/>
    </row>
    <row r="427" spans="10:22">
      <c r="J427" s="35"/>
      <c r="K427" s="195"/>
      <c r="L427" s="35"/>
      <c r="M427" s="36"/>
      <c r="N427" s="36"/>
      <c r="O427" s="35"/>
      <c r="Q427" s="36"/>
      <c r="R427" s="36"/>
      <c r="S427" s="172"/>
      <c r="T427" s="172"/>
      <c r="U427" s="172"/>
      <c r="V427" s="172"/>
    </row>
    <row r="428" spans="10:22">
      <c r="J428" s="35"/>
      <c r="K428" s="195"/>
      <c r="L428" s="35"/>
      <c r="M428" s="36"/>
      <c r="N428" s="36"/>
      <c r="O428" s="35"/>
      <c r="Q428" s="36"/>
      <c r="R428" s="36"/>
      <c r="S428" s="172"/>
      <c r="T428" s="172"/>
      <c r="U428" s="172"/>
      <c r="V428" s="172"/>
    </row>
    <row r="429" spans="10:22">
      <c r="J429" s="35"/>
      <c r="K429" s="195"/>
      <c r="L429" s="35"/>
      <c r="M429" s="36"/>
      <c r="N429" s="36"/>
      <c r="O429" s="35"/>
      <c r="Q429" s="36"/>
      <c r="R429" s="36"/>
      <c r="S429" s="172"/>
      <c r="T429" s="172"/>
      <c r="U429" s="172"/>
      <c r="V429" s="172"/>
    </row>
    <row r="430" spans="10:22">
      <c r="J430" s="35"/>
      <c r="K430" s="195"/>
      <c r="L430" s="35"/>
      <c r="M430" s="36"/>
      <c r="N430" s="36"/>
      <c r="O430" s="35"/>
      <c r="Q430" s="36"/>
      <c r="R430" s="36"/>
      <c r="S430" s="172"/>
      <c r="T430" s="172"/>
      <c r="U430" s="172"/>
      <c r="V430" s="172"/>
    </row>
    <row r="431" spans="10:22">
      <c r="J431" s="35"/>
      <c r="K431" s="195"/>
      <c r="L431" s="35"/>
      <c r="M431" s="36"/>
      <c r="N431" s="36"/>
      <c r="O431" s="35"/>
      <c r="Q431" s="36"/>
      <c r="R431" s="36"/>
      <c r="S431" s="172"/>
      <c r="T431" s="172"/>
      <c r="U431" s="172"/>
      <c r="V431" s="172"/>
    </row>
    <row r="432" spans="10:22">
      <c r="J432" s="35"/>
      <c r="K432" s="195"/>
      <c r="L432" s="35"/>
      <c r="M432" s="36"/>
      <c r="N432" s="36"/>
      <c r="O432" s="35"/>
      <c r="Q432" s="36"/>
      <c r="R432" s="36"/>
      <c r="S432" s="172"/>
      <c r="T432" s="172"/>
      <c r="U432" s="172"/>
      <c r="V432" s="172"/>
    </row>
    <row r="433" spans="10:22">
      <c r="J433" s="35"/>
      <c r="K433" s="195"/>
      <c r="L433" s="35"/>
      <c r="M433" s="36"/>
      <c r="N433" s="36"/>
      <c r="O433" s="35"/>
      <c r="Q433" s="36"/>
      <c r="R433" s="36"/>
      <c r="S433" s="172"/>
      <c r="T433" s="172"/>
      <c r="U433" s="172"/>
      <c r="V433" s="172"/>
    </row>
    <row r="434" spans="10:22">
      <c r="J434" s="35"/>
      <c r="K434" s="195"/>
      <c r="L434" s="35"/>
      <c r="M434" s="36"/>
      <c r="N434" s="36"/>
      <c r="O434" s="35"/>
      <c r="Q434" s="36"/>
      <c r="R434" s="36"/>
      <c r="S434" s="172"/>
      <c r="T434" s="172"/>
      <c r="U434" s="172"/>
      <c r="V434" s="172"/>
    </row>
    <row r="435" spans="10:22">
      <c r="J435" s="35"/>
      <c r="K435" s="195"/>
      <c r="L435" s="35"/>
      <c r="M435" s="36"/>
      <c r="N435" s="36"/>
      <c r="O435" s="35"/>
      <c r="Q435" s="36"/>
      <c r="R435" s="36"/>
      <c r="S435" s="172"/>
      <c r="T435" s="172"/>
      <c r="U435" s="172"/>
      <c r="V435" s="172"/>
    </row>
    <row r="436" spans="10:22">
      <c r="J436" s="35"/>
      <c r="K436" s="195"/>
      <c r="L436" s="35"/>
      <c r="M436" s="36"/>
      <c r="N436" s="36"/>
      <c r="O436" s="35"/>
      <c r="Q436" s="36"/>
      <c r="R436" s="36"/>
      <c r="S436" s="172"/>
      <c r="T436" s="172"/>
      <c r="U436" s="172"/>
      <c r="V436" s="172"/>
    </row>
    <row r="437" spans="10:22">
      <c r="J437" s="35"/>
      <c r="K437" s="195"/>
      <c r="L437" s="35"/>
      <c r="M437" s="36"/>
      <c r="N437" s="36"/>
      <c r="O437" s="35"/>
      <c r="Q437" s="36"/>
      <c r="R437" s="36"/>
      <c r="S437" s="172"/>
      <c r="T437" s="172"/>
      <c r="U437" s="172"/>
      <c r="V437" s="172"/>
    </row>
    <row r="438" spans="10:22">
      <c r="J438" s="35"/>
      <c r="K438" s="195"/>
      <c r="L438" s="35"/>
      <c r="M438" s="36"/>
      <c r="N438" s="36"/>
      <c r="O438" s="35"/>
      <c r="Q438" s="36"/>
      <c r="R438" s="36"/>
      <c r="S438" s="172"/>
      <c r="T438" s="172"/>
      <c r="U438" s="172"/>
      <c r="V438" s="172"/>
    </row>
    <row r="439" spans="10:22">
      <c r="J439" s="35"/>
      <c r="K439" s="195"/>
      <c r="L439" s="35"/>
      <c r="M439" s="36"/>
      <c r="N439" s="36"/>
      <c r="O439" s="35"/>
      <c r="Q439" s="36"/>
      <c r="R439" s="36"/>
      <c r="S439" s="172"/>
      <c r="T439" s="172"/>
      <c r="U439" s="172"/>
      <c r="V439" s="172"/>
    </row>
    <row r="440" spans="10:22">
      <c r="J440" s="35"/>
      <c r="K440" s="195"/>
      <c r="L440" s="35"/>
      <c r="M440" s="36"/>
      <c r="N440" s="36"/>
      <c r="O440" s="35"/>
      <c r="Q440" s="36"/>
      <c r="R440" s="36"/>
      <c r="S440" s="172"/>
      <c r="T440" s="172"/>
      <c r="U440" s="172"/>
      <c r="V440" s="172"/>
    </row>
    <row r="441" spans="10:22">
      <c r="J441" s="35"/>
      <c r="K441" s="195"/>
      <c r="L441" s="35"/>
      <c r="M441" s="36"/>
      <c r="N441" s="36"/>
      <c r="O441" s="35"/>
      <c r="Q441" s="36"/>
      <c r="R441" s="36"/>
      <c r="S441" s="172"/>
      <c r="T441" s="172"/>
      <c r="U441" s="172"/>
      <c r="V441" s="172"/>
    </row>
    <row r="442" spans="10:22">
      <c r="J442" s="35"/>
      <c r="K442" s="195"/>
      <c r="L442" s="35"/>
      <c r="M442" s="36"/>
      <c r="N442" s="36"/>
      <c r="O442" s="35"/>
      <c r="Q442" s="36"/>
      <c r="R442" s="36"/>
      <c r="S442" s="172"/>
      <c r="T442" s="172"/>
      <c r="U442" s="172"/>
      <c r="V442" s="172"/>
    </row>
    <row r="443" spans="10:22">
      <c r="J443" s="35"/>
      <c r="K443" s="195"/>
      <c r="L443" s="35"/>
      <c r="M443" s="36"/>
      <c r="N443" s="36"/>
      <c r="O443" s="35"/>
      <c r="Q443" s="36"/>
      <c r="R443" s="36"/>
      <c r="S443" s="172"/>
      <c r="T443" s="172"/>
      <c r="U443" s="172"/>
      <c r="V443" s="172"/>
    </row>
    <row r="444" spans="10:22">
      <c r="J444" s="35"/>
      <c r="K444" s="195"/>
      <c r="L444" s="35"/>
      <c r="M444" s="36"/>
      <c r="N444" s="36"/>
      <c r="O444" s="35"/>
      <c r="Q444" s="36"/>
      <c r="R444" s="36"/>
      <c r="S444" s="172"/>
      <c r="T444" s="172"/>
      <c r="U444" s="172"/>
      <c r="V444" s="172"/>
    </row>
    <row r="445" spans="10:22">
      <c r="J445" s="35"/>
      <c r="K445" s="195"/>
      <c r="L445" s="35"/>
      <c r="M445" s="36"/>
      <c r="N445" s="36"/>
      <c r="O445" s="35"/>
      <c r="Q445" s="36"/>
      <c r="R445" s="36"/>
      <c r="S445" s="172"/>
      <c r="T445" s="172"/>
      <c r="U445" s="172"/>
      <c r="V445" s="172"/>
    </row>
    <row r="446" spans="10:22">
      <c r="J446" s="35"/>
      <c r="K446" s="195"/>
      <c r="L446" s="35"/>
      <c r="M446" s="36"/>
      <c r="N446" s="36"/>
      <c r="O446" s="35"/>
      <c r="Q446" s="36"/>
      <c r="R446" s="36"/>
      <c r="S446" s="172"/>
      <c r="T446" s="172"/>
      <c r="U446" s="172"/>
      <c r="V446" s="172"/>
    </row>
    <row r="447" spans="10:22">
      <c r="J447" s="35"/>
      <c r="K447" s="195"/>
      <c r="L447" s="35"/>
      <c r="M447" s="36"/>
      <c r="N447" s="36"/>
      <c r="O447" s="35"/>
      <c r="Q447" s="36"/>
      <c r="R447" s="36"/>
      <c r="S447" s="172"/>
      <c r="T447" s="172"/>
      <c r="U447" s="172"/>
      <c r="V447" s="172"/>
    </row>
    <row r="448" spans="10:22">
      <c r="J448" s="35"/>
      <c r="K448" s="195"/>
      <c r="L448" s="35"/>
      <c r="M448" s="36"/>
      <c r="N448" s="36"/>
      <c r="O448" s="35"/>
      <c r="Q448" s="36"/>
      <c r="R448" s="36"/>
      <c r="S448" s="172"/>
      <c r="T448" s="172"/>
      <c r="U448" s="172"/>
      <c r="V448" s="172"/>
    </row>
    <row r="449" spans="10:22">
      <c r="J449" s="35"/>
      <c r="K449" s="195"/>
      <c r="L449" s="35"/>
      <c r="M449" s="36"/>
      <c r="N449" s="36"/>
      <c r="O449" s="35"/>
      <c r="Q449" s="36"/>
      <c r="R449" s="36"/>
      <c r="S449" s="172"/>
      <c r="T449" s="172"/>
      <c r="U449" s="172"/>
      <c r="V449" s="172"/>
    </row>
    <row r="450" spans="10:22">
      <c r="J450" s="35"/>
      <c r="K450" s="195"/>
      <c r="L450" s="35"/>
      <c r="M450" s="36"/>
      <c r="N450" s="36"/>
      <c r="O450" s="35"/>
      <c r="Q450" s="36"/>
      <c r="R450" s="36"/>
      <c r="S450" s="172"/>
      <c r="T450" s="172"/>
      <c r="U450" s="172"/>
      <c r="V450" s="172"/>
    </row>
    <row r="451" spans="10:22">
      <c r="J451" s="35"/>
      <c r="K451" s="195"/>
      <c r="L451" s="35"/>
      <c r="M451" s="36"/>
      <c r="N451" s="36"/>
      <c r="O451" s="35"/>
      <c r="Q451" s="36"/>
      <c r="R451" s="36"/>
      <c r="S451" s="172"/>
      <c r="T451" s="172"/>
      <c r="U451" s="172"/>
      <c r="V451" s="172"/>
    </row>
    <row r="452" spans="10:22">
      <c r="J452" s="35"/>
      <c r="K452" s="195"/>
      <c r="L452" s="35"/>
      <c r="M452" s="36"/>
      <c r="N452" s="36"/>
      <c r="O452" s="35"/>
      <c r="Q452" s="36"/>
      <c r="R452" s="36"/>
      <c r="S452" s="172"/>
      <c r="T452" s="172"/>
      <c r="U452" s="172"/>
      <c r="V452" s="172"/>
    </row>
    <row r="453" spans="10:22">
      <c r="J453" s="35"/>
      <c r="K453" s="195"/>
      <c r="L453" s="35"/>
      <c r="M453" s="36"/>
      <c r="N453" s="36"/>
      <c r="O453" s="35"/>
      <c r="Q453" s="36"/>
      <c r="R453" s="36"/>
      <c r="S453" s="172"/>
      <c r="T453" s="172"/>
      <c r="U453" s="172"/>
      <c r="V453" s="172"/>
    </row>
    <row r="454" spans="10:22">
      <c r="J454" s="35"/>
      <c r="K454" s="195"/>
      <c r="L454" s="35"/>
      <c r="M454" s="36"/>
      <c r="N454" s="36"/>
      <c r="O454" s="35"/>
      <c r="Q454" s="36"/>
      <c r="R454" s="36"/>
      <c r="S454" s="172"/>
      <c r="T454" s="172"/>
      <c r="U454" s="172"/>
      <c r="V454" s="172"/>
    </row>
    <row r="455" spans="10:22">
      <c r="J455" s="35"/>
      <c r="K455" s="195"/>
      <c r="L455" s="35"/>
      <c r="M455" s="36"/>
      <c r="N455" s="36"/>
      <c r="O455" s="35"/>
      <c r="Q455" s="36"/>
      <c r="R455" s="36"/>
      <c r="S455" s="172"/>
      <c r="T455" s="172"/>
      <c r="U455" s="172"/>
      <c r="V455" s="172"/>
    </row>
    <row r="456" spans="10:22">
      <c r="J456" s="35"/>
      <c r="K456" s="195"/>
      <c r="L456" s="35"/>
      <c r="M456" s="36"/>
      <c r="N456" s="36"/>
      <c r="O456" s="35"/>
      <c r="Q456" s="36"/>
      <c r="R456" s="36"/>
      <c r="S456" s="172"/>
      <c r="T456" s="172"/>
      <c r="U456" s="172"/>
      <c r="V456" s="172"/>
    </row>
    <row r="457" spans="10:22">
      <c r="J457" s="35"/>
      <c r="K457" s="195"/>
      <c r="L457" s="35"/>
      <c r="M457" s="36"/>
      <c r="N457" s="36"/>
      <c r="O457" s="35"/>
      <c r="Q457" s="36"/>
      <c r="R457" s="36"/>
      <c r="S457" s="172"/>
      <c r="T457" s="172"/>
      <c r="U457" s="172"/>
      <c r="V457" s="172"/>
    </row>
    <row r="458" spans="10:22">
      <c r="J458" s="35"/>
      <c r="K458" s="195"/>
      <c r="L458" s="35"/>
      <c r="M458" s="36"/>
      <c r="N458" s="36"/>
      <c r="O458" s="35"/>
      <c r="Q458" s="36"/>
      <c r="R458" s="36"/>
      <c r="S458" s="172"/>
      <c r="T458" s="172"/>
      <c r="U458" s="172"/>
      <c r="V458" s="172"/>
    </row>
    <row r="459" spans="10:22">
      <c r="J459" s="35"/>
      <c r="K459" s="195"/>
      <c r="L459" s="35"/>
      <c r="M459" s="36"/>
      <c r="N459" s="36"/>
      <c r="O459" s="35"/>
      <c r="Q459" s="36"/>
      <c r="R459" s="36"/>
      <c r="S459" s="172"/>
      <c r="T459" s="172"/>
      <c r="U459" s="172"/>
      <c r="V459" s="172"/>
    </row>
    <row r="460" spans="10:22">
      <c r="J460" s="35"/>
      <c r="K460" s="195"/>
      <c r="L460" s="35"/>
      <c r="M460" s="36"/>
      <c r="N460" s="36"/>
      <c r="O460" s="35"/>
      <c r="Q460" s="36"/>
      <c r="R460" s="36"/>
      <c r="S460" s="172"/>
      <c r="T460" s="172"/>
      <c r="U460" s="172"/>
      <c r="V460" s="172"/>
    </row>
    <row r="461" spans="10:22">
      <c r="J461" s="35"/>
      <c r="K461" s="195"/>
      <c r="L461" s="35"/>
      <c r="M461" s="36"/>
      <c r="N461" s="36"/>
      <c r="O461" s="35"/>
      <c r="Q461" s="36"/>
      <c r="R461" s="36"/>
      <c r="S461" s="172"/>
      <c r="T461" s="172"/>
      <c r="U461" s="172"/>
      <c r="V461" s="172"/>
    </row>
    <row r="462" spans="10:22">
      <c r="J462" s="35"/>
      <c r="K462" s="195"/>
      <c r="L462" s="35"/>
      <c r="M462" s="36"/>
      <c r="N462" s="36"/>
      <c r="O462" s="35"/>
      <c r="Q462" s="36"/>
      <c r="R462" s="36"/>
      <c r="S462" s="172"/>
      <c r="T462" s="172"/>
      <c r="U462" s="172"/>
      <c r="V462" s="172"/>
    </row>
    <row r="463" spans="10:22">
      <c r="J463" s="35"/>
      <c r="K463" s="195"/>
      <c r="L463" s="35"/>
      <c r="M463" s="36"/>
      <c r="N463" s="36"/>
      <c r="O463" s="35"/>
      <c r="Q463" s="36"/>
      <c r="R463" s="36"/>
      <c r="S463" s="172"/>
      <c r="T463" s="172"/>
      <c r="U463" s="172"/>
      <c r="V463" s="172"/>
    </row>
    <row r="464" spans="10:22">
      <c r="J464" s="35"/>
      <c r="K464" s="195"/>
      <c r="L464" s="35"/>
      <c r="M464" s="36"/>
      <c r="N464" s="36"/>
      <c r="O464" s="35"/>
      <c r="Q464" s="36"/>
      <c r="R464" s="36"/>
      <c r="S464" s="172"/>
      <c r="T464" s="172"/>
      <c r="U464" s="172"/>
      <c r="V464" s="172"/>
    </row>
    <row r="465" spans="10:22">
      <c r="J465" s="35"/>
      <c r="K465" s="195"/>
      <c r="L465" s="35"/>
      <c r="M465" s="36"/>
      <c r="N465" s="36"/>
      <c r="O465" s="35"/>
      <c r="Q465" s="36"/>
      <c r="R465" s="36"/>
      <c r="S465" s="172"/>
      <c r="T465" s="172"/>
      <c r="U465" s="172"/>
      <c r="V465" s="172"/>
    </row>
    <row r="466" spans="10:22">
      <c r="J466" s="35"/>
      <c r="K466" s="195"/>
      <c r="L466" s="35"/>
      <c r="M466" s="36"/>
      <c r="N466" s="36"/>
      <c r="O466" s="35"/>
      <c r="Q466" s="36"/>
      <c r="R466" s="36"/>
      <c r="S466" s="172"/>
      <c r="T466" s="172"/>
      <c r="U466" s="172"/>
      <c r="V466" s="172"/>
    </row>
    <row r="467" spans="10:22">
      <c r="J467" s="35"/>
      <c r="K467" s="195"/>
      <c r="L467" s="35"/>
      <c r="M467" s="36"/>
      <c r="N467" s="36"/>
      <c r="O467" s="35"/>
      <c r="Q467" s="36"/>
      <c r="R467" s="36"/>
      <c r="S467" s="172"/>
      <c r="T467" s="172"/>
      <c r="U467" s="172"/>
      <c r="V467" s="172"/>
    </row>
    <row r="468" spans="10:22">
      <c r="J468" s="35"/>
      <c r="K468" s="195"/>
      <c r="L468" s="35"/>
      <c r="M468" s="36"/>
      <c r="N468" s="36"/>
      <c r="O468" s="35"/>
      <c r="Q468" s="36"/>
      <c r="R468" s="36"/>
      <c r="S468" s="172"/>
      <c r="T468" s="172"/>
      <c r="U468" s="172"/>
      <c r="V468" s="172"/>
    </row>
    <row r="469" spans="10:22">
      <c r="J469" s="35"/>
      <c r="K469" s="195"/>
      <c r="L469" s="35"/>
      <c r="M469" s="36"/>
      <c r="N469" s="36"/>
      <c r="O469" s="35"/>
      <c r="Q469" s="36"/>
      <c r="R469" s="36"/>
      <c r="S469" s="172"/>
      <c r="T469" s="172"/>
      <c r="U469" s="172"/>
      <c r="V469" s="172"/>
    </row>
    <row r="470" spans="10:22">
      <c r="J470" s="35"/>
      <c r="K470" s="195"/>
      <c r="L470" s="35"/>
      <c r="M470" s="36"/>
      <c r="N470" s="36"/>
      <c r="O470" s="35"/>
      <c r="Q470" s="36"/>
      <c r="R470" s="36"/>
      <c r="S470" s="172"/>
      <c r="T470" s="172"/>
      <c r="U470" s="172"/>
      <c r="V470" s="172"/>
    </row>
    <row r="471" spans="10:22">
      <c r="J471" s="35"/>
      <c r="K471" s="195"/>
      <c r="L471" s="35"/>
      <c r="M471" s="36"/>
      <c r="N471" s="36"/>
      <c r="O471" s="35"/>
      <c r="Q471" s="36"/>
      <c r="R471" s="36"/>
      <c r="S471" s="172"/>
      <c r="T471" s="172"/>
      <c r="U471" s="172"/>
      <c r="V471" s="172"/>
    </row>
    <row r="472" spans="10:22">
      <c r="J472" s="35"/>
      <c r="K472" s="195"/>
      <c r="L472" s="35"/>
      <c r="M472" s="36"/>
      <c r="N472" s="36"/>
      <c r="O472" s="35"/>
      <c r="Q472" s="36"/>
      <c r="R472" s="36"/>
      <c r="S472" s="172"/>
      <c r="T472" s="172"/>
      <c r="U472" s="172"/>
      <c r="V472" s="172"/>
    </row>
    <row r="473" spans="10:22">
      <c r="J473" s="35"/>
      <c r="K473" s="195"/>
      <c r="L473" s="35"/>
      <c r="M473" s="36"/>
      <c r="N473" s="36"/>
      <c r="O473" s="35"/>
      <c r="Q473" s="36"/>
      <c r="R473" s="36"/>
      <c r="S473" s="172"/>
      <c r="T473" s="172"/>
      <c r="U473" s="172"/>
      <c r="V473" s="172"/>
    </row>
    <row r="474" spans="10:22">
      <c r="J474" s="35"/>
      <c r="K474" s="195"/>
      <c r="L474" s="35"/>
      <c r="M474" s="36"/>
      <c r="N474" s="36"/>
      <c r="O474" s="35"/>
      <c r="Q474" s="36"/>
      <c r="R474" s="36"/>
      <c r="S474" s="172"/>
      <c r="T474" s="172"/>
      <c r="U474" s="172"/>
      <c r="V474" s="172"/>
    </row>
    <row r="475" spans="10:22">
      <c r="J475" s="35"/>
      <c r="K475" s="195"/>
      <c r="L475" s="35"/>
      <c r="M475" s="36"/>
      <c r="N475" s="36"/>
      <c r="O475" s="35"/>
      <c r="Q475" s="36"/>
      <c r="R475" s="36"/>
      <c r="S475" s="172"/>
      <c r="T475" s="172"/>
      <c r="U475" s="172"/>
      <c r="V475" s="172"/>
    </row>
    <row r="476" spans="10:22">
      <c r="J476" s="35"/>
      <c r="K476" s="195"/>
      <c r="L476" s="35"/>
      <c r="M476" s="36"/>
      <c r="N476" s="36"/>
      <c r="O476" s="35"/>
      <c r="Q476" s="36"/>
      <c r="R476" s="36"/>
      <c r="S476" s="172"/>
      <c r="T476" s="172"/>
      <c r="U476" s="172"/>
      <c r="V476" s="172"/>
    </row>
    <row r="477" spans="10:22">
      <c r="J477" s="35"/>
      <c r="K477" s="195"/>
      <c r="L477" s="35"/>
      <c r="M477" s="36"/>
      <c r="N477" s="36"/>
      <c r="O477" s="35"/>
      <c r="Q477" s="36"/>
      <c r="R477" s="36"/>
      <c r="S477" s="172"/>
      <c r="T477" s="172"/>
      <c r="U477" s="172"/>
      <c r="V477" s="172"/>
    </row>
    <row r="478" spans="10:22">
      <c r="J478" s="35"/>
      <c r="K478" s="195"/>
      <c r="L478" s="35"/>
      <c r="M478" s="36"/>
      <c r="N478" s="36"/>
      <c r="O478" s="35"/>
      <c r="Q478" s="36"/>
      <c r="R478" s="36"/>
      <c r="S478" s="172"/>
      <c r="T478" s="172"/>
      <c r="U478" s="172"/>
      <c r="V478" s="172"/>
    </row>
    <row r="479" spans="10:22">
      <c r="J479" s="35"/>
      <c r="K479" s="195"/>
      <c r="L479" s="35"/>
      <c r="M479" s="36"/>
      <c r="N479" s="36"/>
      <c r="O479" s="35"/>
      <c r="Q479" s="36"/>
      <c r="R479" s="36"/>
      <c r="S479" s="172"/>
      <c r="T479" s="172"/>
      <c r="U479" s="172"/>
      <c r="V479" s="172"/>
    </row>
    <row r="480" spans="10:22">
      <c r="J480" s="35"/>
      <c r="K480" s="195"/>
      <c r="L480" s="35"/>
      <c r="M480" s="36"/>
      <c r="N480" s="36"/>
      <c r="O480" s="35"/>
      <c r="Q480" s="36"/>
      <c r="R480" s="36"/>
      <c r="S480" s="172"/>
      <c r="T480" s="172"/>
      <c r="U480" s="172"/>
      <c r="V480" s="172"/>
    </row>
    <row r="481" spans="10:22">
      <c r="J481" s="35"/>
      <c r="K481" s="195"/>
      <c r="L481" s="35"/>
      <c r="M481" s="36"/>
      <c r="N481" s="36"/>
      <c r="O481" s="35"/>
      <c r="Q481" s="36"/>
      <c r="R481" s="36"/>
      <c r="S481" s="172"/>
      <c r="T481" s="172"/>
      <c r="U481" s="172"/>
      <c r="V481" s="172"/>
    </row>
    <row r="482" spans="10:22">
      <c r="J482" s="35"/>
      <c r="K482" s="195"/>
      <c r="L482" s="35"/>
      <c r="M482" s="36"/>
      <c r="N482" s="36"/>
      <c r="O482" s="35"/>
      <c r="Q482" s="36"/>
      <c r="R482" s="36"/>
      <c r="S482" s="172"/>
      <c r="T482" s="172"/>
      <c r="U482" s="172"/>
      <c r="V482" s="172"/>
    </row>
    <row r="483" spans="10:22">
      <c r="J483" s="35"/>
      <c r="K483" s="195"/>
      <c r="L483" s="35"/>
      <c r="M483" s="36"/>
      <c r="N483" s="36"/>
      <c r="O483" s="35"/>
      <c r="Q483" s="36"/>
      <c r="R483" s="36"/>
      <c r="S483" s="172"/>
      <c r="T483" s="172"/>
      <c r="U483" s="172"/>
      <c r="V483" s="172"/>
    </row>
    <row r="484" spans="10:22">
      <c r="J484" s="35"/>
      <c r="K484" s="195"/>
      <c r="L484" s="35"/>
      <c r="M484" s="36"/>
      <c r="N484" s="36"/>
      <c r="O484" s="35"/>
      <c r="Q484" s="36"/>
      <c r="R484" s="36"/>
      <c r="S484" s="172"/>
      <c r="T484" s="172"/>
      <c r="U484" s="172"/>
      <c r="V484" s="172"/>
    </row>
    <row r="485" spans="10:22">
      <c r="J485" s="35"/>
      <c r="K485" s="195"/>
      <c r="L485" s="35"/>
      <c r="M485" s="36"/>
      <c r="N485" s="36"/>
      <c r="O485" s="35"/>
      <c r="Q485" s="36"/>
      <c r="R485" s="36"/>
      <c r="S485" s="172"/>
      <c r="T485" s="172"/>
      <c r="U485" s="172"/>
      <c r="V485" s="172"/>
    </row>
    <row r="486" spans="10:22">
      <c r="J486" s="35"/>
      <c r="K486" s="195"/>
      <c r="L486" s="35"/>
      <c r="M486" s="36"/>
      <c r="N486" s="36"/>
      <c r="O486" s="35"/>
      <c r="Q486" s="36"/>
      <c r="R486" s="36"/>
      <c r="S486" s="172"/>
      <c r="T486" s="172"/>
      <c r="U486" s="172"/>
      <c r="V486" s="172"/>
    </row>
    <row r="487" spans="10:22">
      <c r="J487" s="35"/>
      <c r="K487" s="195"/>
      <c r="L487" s="35"/>
      <c r="M487" s="36"/>
      <c r="N487" s="36"/>
      <c r="O487" s="35"/>
      <c r="Q487" s="36"/>
      <c r="R487" s="36"/>
      <c r="S487" s="172"/>
      <c r="T487" s="172"/>
      <c r="U487" s="172"/>
      <c r="V487" s="172"/>
    </row>
    <row r="488" spans="10:22">
      <c r="J488" s="35"/>
      <c r="K488" s="195"/>
      <c r="L488" s="35"/>
      <c r="M488" s="36"/>
      <c r="N488" s="36"/>
      <c r="O488" s="35"/>
      <c r="Q488" s="36"/>
      <c r="R488" s="36"/>
      <c r="S488" s="172"/>
      <c r="T488" s="172"/>
      <c r="U488" s="172"/>
      <c r="V488" s="172"/>
    </row>
    <row r="489" spans="10:22">
      <c r="J489" s="35"/>
      <c r="K489" s="195"/>
      <c r="L489" s="35"/>
      <c r="M489" s="36"/>
      <c r="N489" s="36"/>
      <c r="O489" s="35"/>
      <c r="Q489" s="36"/>
      <c r="R489" s="36"/>
      <c r="S489" s="172"/>
      <c r="T489" s="172"/>
      <c r="U489" s="172"/>
      <c r="V489" s="172"/>
    </row>
    <row r="490" spans="10:22">
      <c r="J490" s="35"/>
      <c r="K490" s="195"/>
      <c r="L490" s="35"/>
      <c r="M490" s="36"/>
      <c r="N490" s="36"/>
      <c r="O490" s="35"/>
      <c r="Q490" s="36"/>
      <c r="R490" s="36"/>
      <c r="S490" s="172"/>
      <c r="T490" s="172"/>
      <c r="U490" s="172"/>
      <c r="V490" s="172"/>
    </row>
    <row r="491" spans="10:22">
      <c r="J491" s="35"/>
      <c r="K491" s="195"/>
      <c r="L491" s="35"/>
      <c r="M491" s="36"/>
      <c r="N491" s="36"/>
      <c r="O491" s="35"/>
      <c r="Q491" s="36"/>
      <c r="R491" s="36"/>
      <c r="S491" s="172"/>
      <c r="T491" s="172"/>
      <c r="U491" s="172"/>
      <c r="V491" s="172"/>
    </row>
    <row r="492" spans="10:22">
      <c r="J492" s="35"/>
      <c r="K492" s="195"/>
      <c r="L492" s="35"/>
      <c r="M492" s="36"/>
      <c r="N492" s="36"/>
      <c r="O492" s="35"/>
      <c r="Q492" s="36"/>
      <c r="R492" s="36"/>
      <c r="S492" s="172"/>
      <c r="T492" s="172"/>
      <c r="U492" s="172"/>
      <c r="V492" s="172"/>
    </row>
    <row r="493" spans="10:22">
      <c r="J493" s="35"/>
      <c r="K493" s="195"/>
      <c r="L493" s="35"/>
      <c r="M493" s="36"/>
      <c r="N493" s="36"/>
      <c r="O493" s="35"/>
      <c r="Q493" s="36"/>
      <c r="R493" s="36"/>
      <c r="S493" s="172"/>
      <c r="T493" s="172"/>
      <c r="U493" s="172"/>
      <c r="V493" s="172"/>
    </row>
    <row r="494" spans="10:22">
      <c r="J494" s="35"/>
      <c r="K494" s="195"/>
      <c r="L494" s="35"/>
      <c r="M494" s="36"/>
      <c r="N494" s="36"/>
      <c r="O494" s="35"/>
      <c r="Q494" s="36"/>
      <c r="R494" s="36"/>
      <c r="S494" s="172"/>
      <c r="T494" s="172"/>
      <c r="U494" s="172"/>
      <c r="V494" s="172"/>
    </row>
    <row r="495" spans="10:22">
      <c r="J495" s="35"/>
      <c r="K495" s="195"/>
      <c r="L495" s="35"/>
      <c r="M495" s="36"/>
      <c r="N495" s="36"/>
      <c r="O495" s="35"/>
      <c r="Q495" s="36"/>
      <c r="R495" s="36"/>
      <c r="S495" s="172"/>
      <c r="T495" s="172"/>
      <c r="U495" s="172"/>
      <c r="V495" s="172"/>
    </row>
    <row r="496" spans="10:22">
      <c r="J496" s="35"/>
      <c r="K496" s="195"/>
      <c r="L496" s="35"/>
      <c r="M496" s="36"/>
      <c r="N496" s="36"/>
      <c r="O496" s="35"/>
      <c r="Q496" s="36"/>
      <c r="R496" s="36"/>
      <c r="S496" s="172"/>
      <c r="T496" s="172"/>
      <c r="U496" s="172"/>
      <c r="V496" s="172"/>
    </row>
    <row r="497" spans="10:22">
      <c r="J497" s="35"/>
      <c r="K497" s="195"/>
      <c r="L497" s="35"/>
      <c r="M497" s="36"/>
      <c r="N497" s="36"/>
      <c r="O497" s="35"/>
      <c r="Q497" s="36"/>
      <c r="R497" s="36"/>
      <c r="S497" s="172"/>
      <c r="T497" s="172"/>
      <c r="U497" s="172"/>
      <c r="V497" s="172"/>
    </row>
    <row r="498" spans="10:22">
      <c r="J498" s="35"/>
      <c r="K498" s="195"/>
      <c r="L498" s="35"/>
      <c r="M498" s="36"/>
      <c r="N498" s="36"/>
      <c r="O498" s="35"/>
      <c r="Q498" s="36"/>
      <c r="R498" s="36"/>
      <c r="S498" s="172"/>
      <c r="T498" s="172"/>
      <c r="U498" s="172"/>
      <c r="V498" s="172"/>
    </row>
    <row r="499" spans="10:22">
      <c r="J499" s="35"/>
      <c r="K499" s="195"/>
      <c r="L499" s="35"/>
      <c r="M499" s="36"/>
      <c r="N499" s="36"/>
      <c r="O499" s="35"/>
      <c r="Q499" s="36"/>
      <c r="R499" s="36"/>
      <c r="S499" s="172"/>
      <c r="T499" s="172"/>
      <c r="U499" s="172"/>
      <c r="V499" s="172"/>
    </row>
    <row r="500" spans="10:22">
      <c r="J500" s="35"/>
      <c r="K500" s="195"/>
      <c r="L500" s="35"/>
      <c r="M500" s="36"/>
      <c r="N500" s="36"/>
      <c r="O500" s="35"/>
      <c r="Q500" s="36"/>
      <c r="R500" s="36"/>
      <c r="S500" s="172"/>
      <c r="T500" s="172"/>
      <c r="U500" s="172"/>
      <c r="V500" s="172"/>
    </row>
    <row r="501" spans="10:22">
      <c r="J501" s="35"/>
      <c r="K501" s="195"/>
      <c r="L501" s="35"/>
      <c r="M501" s="36"/>
      <c r="N501" s="36"/>
      <c r="O501" s="35"/>
      <c r="Q501" s="36"/>
      <c r="R501" s="36"/>
      <c r="S501" s="172"/>
      <c r="T501" s="172"/>
      <c r="U501" s="172"/>
      <c r="V501" s="172"/>
    </row>
    <row r="502" spans="10:22">
      <c r="J502" s="35"/>
      <c r="K502" s="195"/>
      <c r="L502" s="35"/>
      <c r="M502" s="36"/>
      <c r="N502" s="36"/>
      <c r="O502" s="35"/>
      <c r="Q502" s="36"/>
      <c r="R502" s="36"/>
      <c r="S502" s="172"/>
      <c r="T502" s="172"/>
      <c r="U502" s="172"/>
      <c r="V502" s="172"/>
    </row>
    <row r="503" spans="10:22">
      <c r="J503" s="35"/>
      <c r="K503" s="195"/>
      <c r="L503" s="35"/>
      <c r="M503" s="36"/>
      <c r="N503" s="36"/>
      <c r="O503" s="35"/>
      <c r="Q503" s="36"/>
      <c r="R503" s="36"/>
      <c r="S503" s="172"/>
      <c r="T503" s="172"/>
      <c r="U503" s="172"/>
      <c r="V503" s="172"/>
    </row>
    <row r="504" spans="10:22">
      <c r="J504" s="35"/>
      <c r="K504" s="195"/>
      <c r="L504" s="35"/>
      <c r="M504" s="36"/>
      <c r="N504" s="36"/>
      <c r="O504" s="35"/>
      <c r="Q504" s="36"/>
      <c r="R504" s="36"/>
      <c r="S504" s="172"/>
      <c r="T504" s="172"/>
      <c r="U504" s="172"/>
      <c r="V504" s="172"/>
    </row>
    <row r="505" spans="10:22">
      <c r="J505" s="35"/>
      <c r="K505" s="195"/>
      <c r="L505" s="35"/>
      <c r="M505" s="36"/>
      <c r="N505" s="36"/>
      <c r="O505" s="35"/>
      <c r="Q505" s="36"/>
      <c r="R505" s="36"/>
      <c r="S505" s="172"/>
      <c r="T505" s="172"/>
      <c r="U505" s="172"/>
      <c r="V505" s="172"/>
    </row>
    <row r="506" spans="10:22">
      <c r="J506" s="35"/>
      <c r="K506" s="195"/>
      <c r="L506" s="35"/>
      <c r="M506" s="36"/>
      <c r="N506" s="36"/>
      <c r="O506" s="35"/>
      <c r="Q506" s="36"/>
      <c r="R506" s="36"/>
      <c r="S506" s="172"/>
      <c r="T506" s="172"/>
      <c r="U506" s="172"/>
      <c r="V506" s="172"/>
    </row>
    <row r="507" spans="10:22">
      <c r="J507" s="35"/>
      <c r="K507" s="195"/>
      <c r="L507" s="35"/>
      <c r="M507" s="36"/>
      <c r="N507" s="36"/>
      <c r="O507" s="35"/>
      <c r="Q507" s="36"/>
      <c r="R507" s="36"/>
      <c r="S507" s="172"/>
      <c r="T507" s="172"/>
      <c r="U507" s="172"/>
      <c r="V507" s="172"/>
    </row>
    <row r="508" spans="10:22">
      <c r="J508" s="35"/>
      <c r="K508" s="195"/>
      <c r="L508" s="35"/>
      <c r="M508" s="36"/>
      <c r="N508" s="36"/>
      <c r="O508" s="35"/>
      <c r="Q508" s="36"/>
      <c r="R508" s="36"/>
      <c r="S508" s="172"/>
      <c r="T508" s="172"/>
      <c r="U508" s="172"/>
      <c r="V508" s="172"/>
    </row>
    <row r="509" spans="10:22">
      <c r="J509" s="35"/>
      <c r="K509" s="195"/>
      <c r="L509" s="35"/>
      <c r="M509" s="36"/>
      <c r="N509" s="36"/>
      <c r="O509" s="35"/>
      <c r="Q509" s="36"/>
      <c r="R509" s="36"/>
      <c r="S509" s="172"/>
      <c r="T509" s="172"/>
      <c r="U509" s="172"/>
      <c r="V509" s="172"/>
    </row>
    <row r="510" spans="10:22">
      <c r="J510" s="35"/>
      <c r="K510" s="195"/>
      <c r="L510" s="35"/>
      <c r="M510" s="36"/>
      <c r="N510" s="36"/>
      <c r="O510" s="35"/>
      <c r="Q510" s="36"/>
      <c r="R510" s="36"/>
      <c r="S510" s="172"/>
      <c r="T510" s="172"/>
      <c r="U510" s="172"/>
      <c r="V510" s="172"/>
    </row>
    <row r="511" spans="10:22">
      <c r="J511" s="35"/>
      <c r="K511" s="195"/>
      <c r="L511" s="35"/>
      <c r="M511" s="36"/>
      <c r="N511" s="36"/>
      <c r="O511" s="35"/>
      <c r="Q511" s="36"/>
      <c r="R511" s="36"/>
      <c r="S511" s="172"/>
      <c r="T511" s="172"/>
      <c r="U511" s="172"/>
      <c r="V511" s="172"/>
    </row>
    <row r="512" spans="10:22">
      <c r="J512" s="35"/>
      <c r="K512" s="195"/>
      <c r="L512" s="35"/>
      <c r="M512" s="36"/>
      <c r="N512" s="36"/>
      <c r="O512" s="35"/>
      <c r="Q512" s="36"/>
      <c r="R512" s="36"/>
      <c r="S512" s="172"/>
      <c r="T512" s="172"/>
      <c r="U512" s="172"/>
      <c r="V512" s="172"/>
    </row>
    <row r="513" spans="10:22">
      <c r="J513" s="35"/>
      <c r="K513" s="195"/>
      <c r="L513" s="35"/>
      <c r="M513" s="36"/>
      <c r="N513" s="36"/>
      <c r="O513" s="35"/>
      <c r="Q513" s="36"/>
      <c r="R513" s="36"/>
      <c r="S513" s="172"/>
      <c r="T513" s="172"/>
      <c r="U513" s="172"/>
      <c r="V513" s="172"/>
    </row>
    <row r="514" spans="10:22">
      <c r="J514" s="35"/>
      <c r="K514" s="195"/>
      <c r="L514" s="35"/>
      <c r="M514" s="36"/>
      <c r="N514" s="36"/>
      <c r="O514" s="35"/>
      <c r="Q514" s="36"/>
      <c r="R514" s="36"/>
      <c r="S514" s="172"/>
      <c r="T514" s="172"/>
      <c r="U514" s="172"/>
      <c r="V514" s="172"/>
    </row>
    <row r="515" spans="10:22">
      <c r="J515" s="35"/>
      <c r="K515" s="195"/>
      <c r="L515" s="35"/>
      <c r="M515" s="36"/>
      <c r="N515" s="36"/>
      <c r="O515" s="35"/>
      <c r="Q515" s="36"/>
      <c r="R515" s="36"/>
      <c r="S515" s="172"/>
      <c r="T515" s="172"/>
      <c r="U515" s="172"/>
      <c r="V515" s="172"/>
    </row>
    <row r="516" spans="10:22">
      <c r="J516" s="35"/>
      <c r="K516" s="195"/>
      <c r="L516" s="35"/>
      <c r="M516" s="36"/>
      <c r="N516" s="36"/>
      <c r="O516" s="35"/>
      <c r="Q516" s="36"/>
      <c r="R516" s="36"/>
      <c r="S516" s="172"/>
      <c r="T516" s="172"/>
      <c r="U516" s="172"/>
      <c r="V516" s="172"/>
    </row>
    <row r="517" spans="10:22">
      <c r="J517" s="35"/>
      <c r="K517" s="195"/>
      <c r="L517" s="35"/>
      <c r="M517" s="36"/>
      <c r="N517" s="36"/>
      <c r="O517" s="35"/>
      <c r="Q517" s="36"/>
      <c r="R517" s="36"/>
      <c r="S517" s="172"/>
      <c r="T517" s="172"/>
      <c r="U517" s="172"/>
      <c r="V517" s="172"/>
    </row>
    <row r="518" spans="10:22">
      <c r="J518" s="35"/>
      <c r="K518" s="195"/>
      <c r="L518" s="35"/>
      <c r="M518" s="36"/>
      <c r="N518" s="36"/>
      <c r="O518" s="35"/>
      <c r="Q518" s="36"/>
      <c r="R518" s="36"/>
      <c r="S518" s="172"/>
      <c r="T518" s="172"/>
      <c r="U518" s="172"/>
      <c r="V518" s="172"/>
    </row>
    <row r="519" spans="10:22">
      <c r="J519" s="35"/>
      <c r="K519" s="195"/>
      <c r="L519" s="35"/>
      <c r="M519" s="36"/>
      <c r="N519" s="36"/>
      <c r="O519" s="35"/>
      <c r="Q519" s="36"/>
      <c r="R519" s="36"/>
      <c r="S519" s="172"/>
      <c r="T519" s="172"/>
      <c r="U519" s="172"/>
      <c r="V519" s="172"/>
    </row>
    <row r="520" spans="10:22">
      <c r="J520" s="35"/>
      <c r="K520" s="195"/>
      <c r="L520" s="35"/>
      <c r="M520" s="36"/>
      <c r="N520" s="36"/>
      <c r="O520" s="35"/>
      <c r="Q520" s="36"/>
      <c r="R520" s="36"/>
      <c r="S520" s="172"/>
      <c r="T520" s="172"/>
      <c r="U520" s="172"/>
      <c r="V520" s="172"/>
    </row>
    <row r="521" spans="10:22">
      <c r="J521" s="35"/>
      <c r="K521" s="195"/>
      <c r="L521" s="35"/>
      <c r="M521" s="36"/>
      <c r="N521" s="36"/>
      <c r="O521" s="35"/>
      <c r="Q521" s="36"/>
      <c r="R521" s="36"/>
      <c r="S521" s="172"/>
      <c r="T521" s="172"/>
      <c r="U521" s="172"/>
      <c r="V521" s="172"/>
    </row>
    <row r="522" spans="10:22">
      <c r="J522" s="35"/>
      <c r="K522" s="195"/>
      <c r="L522" s="35"/>
      <c r="M522" s="36"/>
      <c r="N522" s="36"/>
      <c r="O522" s="35"/>
      <c r="Q522" s="36"/>
      <c r="R522" s="36"/>
      <c r="S522" s="172"/>
      <c r="T522" s="172"/>
      <c r="U522" s="172"/>
      <c r="V522" s="172"/>
    </row>
    <row r="523" spans="10:22">
      <c r="J523" s="35"/>
      <c r="K523" s="195"/>
      <c r="L523" s="35"/>
      <c r="M523" s="36"/>
      <c r="N523" s="36"/>
      <c r="O523" s="35"/>
      <c r="Q523" s="36"/>
      <c r="R523" s="36"/>
      <c r="S523" s="172"/>
      <c r="T523" s="172"/>
      <c r="U523" s="172"/>
      <c r="V523" s="172"/>
    </row>
    <row r="524" spans="10:22">
      <c r="J524" s="35"/>
      <c r="K524" s="195"/>
      <c r="L524" s="35"/>
      <c r="M524" s="36"/>
      <c r="N524" s="36"/>
      <c r="O524" s="35"/>
      <c r="Q524" s="36"/>
      <c r="R524" s="36"/>
      <c r="S524" s="172"/>
      <c r="T524" s="172"/>
      <c r="U524" s="172"/>
      <c r="V524" s="172"/>
    </row>
    <row r="525" spans="10:22">
      <c r="J525" s="35"/>
      <c r="K525" s="195"/>
      <c r="L525" s="35"/>
      <c r="M525" s="36"/>
      <c r="N525" s="36"/>
      <c r="O525" s="35"/>
      <c r="Q525" s="36"/>
      <c r="R525" s="36"/>
      <c r="S525" s="172"/>
      <c r="T525" s="172"/>
      <c r="U525" s="172"/>
      <c r="V525" s="172"/>
    </row>
    <row r="526" spans="10:22">
      <c r="J526" s="35"/>
      <c r="K526" s="195"/>
      <c r="L526" s="35"/>
      <c r="M526" s="36"/>
      <c r="N526" s="36"/>
      <c r="O526" s="35"/>
      <c r="Q526" s="36"/>
      <c r="R526" s="36"/>
      <c r="S526" s="172"/>
      <c r="T526" s="172"/>
      <c r="U526" s="172"/>
      <c r="V526" s="172"/>
    </row>
    <row r="527" spans="10:22">
      <c r="J527" s="35"/>
      <c r="K527" s="195"/>
      <c r="L527" s="35"/>
      <c r="M527" s="36"/>
      <c r="N527" s="36"/>
      <c r="O527" s="35"/>
      <c r="Q527" s="36"/>
      <c r="R527" s="36"/>
      <c r="S527" s="172"/>
      <c r="T527" s="172"/>
      <c r="U527" s="172"/>
      <c r="V527" s="172"/>
    </row>
    <row r="528" spans="10:22">
      <c r="J528" s="35"/>
      <c r="K528" s="195"/>
      <c r="L528" s="35"/>
      <c r="M528" s="36"/>
      <c r="N528" s="36"/>
      <c r="O528" s="35"/>
      <c r="Q528" s="36"/>
      <c r="R528" s="36"/>
      <c r="S528" s="172"/>
      <c r="T528" s="172"/>
      <c r="U528" s="172"/>
      <c r="V528" s="172"/>
    </row>
    <row r="529" spans="10:22">
      <c r="J529" s="35"/>
      <c r="K529" s="195"/>
      <c r="L529" s="35"/>
      <c r="M529" s="36"/>
      <c r="N529" s="36"/>
      <c r="O529" s="35"/>
      <c r="Q529" s="36"/>
      <c r="R529" s="36"/>
      <c r="S529" s="172"/>
      <c r="T529" s="172"/>
      <c r="U529" s="172"/>
      <c r="V529" s="172"/>
    </row>
    <row r="530" spans="10:22">
      <c r="J530" s="35"/>
      <c r="K530" s="195"/>
      <c r="L530" s="35"/>
      <c r="M530" s="36"/>
      <c r="N530" s="36"/>
      <c r="O530" s="35"/>
      <c r="Q530" s="36"/>
      <c r="R530" s="36"/>
      <c r="S530" s="172"/>
      <c r="T530" s="172"/>
      <c r="U530" s="172"/>
      <c r="V530" s="172"/>
    </row>
    <row r="531" spans="10:22">
      <c r="J531" s="35"/>
      <c r="K531" s="195"/>
      <c r="L531" s="35"/>
      <c r="M531" s="36"/>
      <c r="N531" s="36"/>
      <c r="O531" s="35"/>
      <c r="Q531" s="36"/>
      <c r="R531" s="36"/>
      <c r="S531" s="172"/>
      <c r="T531" s="172"/>
      <c r="U531" s="172"/>
      <c r="V531" s="172"/>
    </row>
    <row r="532" spans="10:22">
      <c r="J532" s="35"/>
      <c r="K532" s="195"/>
      <c r="L532" s="35"/>
      <c r="M532" s="36"/>
      <c r="N532" s="36"/>
      <c r="O532" s="35"/>
      <c r="Q532" s="36"/>
      <c r="R532" s="36"/>
      <c r="S532" s="172"/>
      <c r="T532" s="172"/>
      <c r="U532" s="172"/>
      <c r="V532" s="172"/>
    </row>
    <row r="533" spans="10:22">
      <c r="J533" s="35"/>
      <c r="K533" s="195"/>
      <c r="L533" s="35"/>
      <c r="M533" s="36"/>
      <c r="N533" s="36"/>
      <c r="O533" s="35"/>
      <c r="Q533" s="36"/>
      <c r="R533" s="36"/>
      <c r="S533" s="172"/>
      <c r="T533" s="172"/>
      <c r="U533" s="172"/>
      <c r="V533" s="172"/>
    </row>
    <row r="534" spans="10:22">
      <c r="J534" s="35"/>
      <c r="K534" s="195"/>
      <c r="L534" s="35"/>
      <c r="M534" s="36"/>
      <c r="N534" s="36"/>
      <c r="O534" s="35"/>
      <c r="Q534" s="36"/>
      <c r="R534" s="36"/>
      <c r="S534" s="172"/>
      <c r="T534" s="172"/>
      <c r="U534" s="172"/>
      <c r="V534" s="172"/>
    </row>
    <row r="535" spans="10:22">
      <c r="J535" s="35"/>
      <c r="K535" s="195"/>
      <c r="L535" s="35"/>
      <c r="M535" s="36"/>
      <c r="N535" s="36"/>
      <c r="O535" s="35"/>
      <c r="Q535" s="36"/>
      <c r="R535" s="36"/>
      <c r="S535" s="172"/>
      <c r="T535" s="172"/>
      <c r="U535" s="172"/>
      <c r="V535" s="172"/>
    </row>
    <row r="536" spans="10:22">
      <c r="J536" s="35"/>
      <c r="K536" s="195"/>
      <c r="L536" s="35"/>
      <c r="M536" s="36"/>
      <c r="N536" s="36"/>
      <c r="O536" s="35"/>
      <c r="Q536" s="36"/>
      <c r="R536" s="36"/>
      <c r="S536" s="172"/>
      <c r="T536" s="172"/>
      <c r="U536" s="172"/>
      <c r="V536" s="172"/>
    </row>
    <row r="537" spans="10:22">
      <c r="J537" s="35"/>
      <c r="K537" s="195"/>
      <c r="L537" s="35"/>
      <c r="M537" s="36"/>
      <c r="N537" s="36"/>
      <c r="O537" s="35"/>
      <c r="Q537" s="36"/>
      <c r="R537" s="36"/>
      <c r="S537" s="172"/>
      <c r="T537" s="172"/>
      <c r="U537" s="172"/>
      <c r="V537" s="172"/>
    </row>
    <row r="538" spans="10:22">
      <c r="J538" s="35"/>
      <c r="K538" s="195"/>
      <c r="L538" s="35"/>
      <c r="M538" s="36"/>
      <c r="N538" s="36"/>
      <c r="O538" s="35"/>
      <c r="Q538" s="36"/>
      <c r="R538" s="36"/>
      <c r="S538" s="172"/>
      <c r="T538" s="172"/>
      <c r="U538" s="172"/>
      <c r="V538" s="172"/>
    </row>
    <row r="539" spans="10:22">
      <c r="J539" s="35"/>
      <c r="K539" s="195"/>
      <c r="L539" s="35"/>
      <c r="M539" s="36"/>
      <c r="N539" s="36"/>
      <c r="O539" s="35"/>
      <c r="Q539" s="36"/>
      <c r="R539" s="36"/>
      <c r="S539" s="172"/>
      <c r="T539" s="172"/>
      <c r="U539" s="172"/>
      <c r="V539" s="172"/>
    </row>
    <row r="540" spans="10:22">
      <c r="J540" s="35"/>
      <c r="K540" s="195"/>
      <c r="L540" s="35"/>
      <c r="M540" s="36"/>
      <c r="N540" s="36"/>
      <c r="O540" s="35"/>
      <c r="Q540" s="36"/>
      <c r="R540" s="36"/>
      <c r="S540" s="172"/>
      <c r="T540" s="172"/>
      <c r="U540" s="172"/>
      <c r="V540" s="172"/>
    </row>
    <row r="541" spans="10:22">
      <c r="J541" s="35"/>
      <c r="K541" s="195"/>
      <c r="L541" s="35"/>
      <c r="M541" s="36"/>
      <c r="N541" s="36"/>
      <c r="O541" s="35"/>
      <c r="Q541" s="36"/>
      <c r="R541" s="36"/>
      <c r="S541" s="172"/>
      <c r="T541" s="172"/>
      <c r="U541" s="172"/>
      <c r="V541" s="172"/>
    </row>
    <row r="542" spans="10:22">
      <c r="J542" s="35"/>
      <c r="K542" s="195"/>
      <c r="L542" s="35"/>
      <c r="M542" s="36"/>
      <c r="N542" s="36"/>
      <c r="O542" s="35"/>
      <c r="Q542" s="36"/>
      <c r="R542" s="36"/>
      <c r="S542" s="172"/>
      <c r="T542" s="172"/>
      <c r="U542" s="172"/>
      <c r="V542" s="172"/>
    </row>
    <row r="543" spans="10:22">
      <c r="J543" s="35"/>
      <c r="K543" s="195"/>
      <c r="L543" s="35"/>
      <c r="M543" s="36"/>
      <c r="N543" s="36"/>
      <c r="O543" s="35"/>
      <c r="Q543" s="36"/>
      <c r="R543" s="36"/>
      <c r="S543" s="172"/>
      <c r="T543" s="172"/>
      <c r="U543" s="172"/>
      <c r="V543" s="172"/>
    </row>
    <row r="544" spans="10:22">
      <c r="J544" s="35"/>
      <c r="K544" s="195"/>
      <c r="L544" s="35"/>
      <c r="M544" s="36"/>
      <c r="N544" s="36"/>
      <c r="O544" s="35"/>
      <c r="Q544" s="36"/>
      <c r="R544" s="36"/>
      <c r="S544" s="172"/>
      <c r="T544" s="172"/>
      <c r="U544" s="172"/>
      <c r="V544" s="172"/>
    </row>
    <row r="545" spans="10:22">
      <c r="J545" s="35"/>
      <c r="K545" s="195"/>
      <c r="L545" s="35"/>
      <c r="M545" s="36"/>
      <c r="N545" s="36"/>
      <c r="O545" s="35"/>
      <c r="Q545" s="36"/>
      <c r="R545" s="36"/>
      <c r="S545" s="172"/>
      <c r="T545" s="172"/>
      <c r="U545" s="172"/>
      <c r="V545" s="172"/>
    </row>
    <row r="546" spans="10:22">
      <c r="J546" s="35"/>
      <c r="K546" s="195"/>
      <c r="L546" s="35"/>
      <c r="M546" s="36"/>
      <c r="N546" s="36"/>
      <c r="O546" s="35"/>
      <c r="Q546" s="36"/>
      <c r="R546" s="36"/>
      <c r="S546" s="172"/>
      <c r="T546" s="172"/>
      <c r="U546" s="172"/>
      <c r="V546" s="172"/>
    </row>
    <row r="547" spans="10:22">
      <c r="J547" s="35"/>
      <c r="K547" s="195"/>
      <c r="L547" s="35"/>
      <c r="M547" s="36"/>
      <c r="N547" s="36"/>
      <c r="O547" s="35"/>
      <c r="Q547" s="36"/>
      <c r="R547" s="36"/>
      <c r="S547" s="172"/>
      <c r="T547" s="172"/>
      <c r="U547" s="172"/>
      <c r="V547" s="172"/>
    </row>
    <row r="548" spans="10:22">
      <c r="J548" s="35"/>
      <c r="K548" s="195"/>
      <c r="L548" s="35"/>
      <c r="M548" s="36"/>
      <c r="N548" s="36"/>
      <c r="O548" s="35"/>
      <c r="Q548" s="36"/>
      <c r="R548" s="36"/>
      <c r="S548" s="172"/>
      <c r="T548" s="172"/>
      <c r="U548" s="172"/>
      <c r="V548" s="172"/>
    </row>
    <row r="549" spans="10:22">
      <c r="J549" s="35"/>
      <c r="K549" s="195"/>
      <c r="L549" s="35"/>
      <c r="M549" s="36"/>
      <c r="N549" s="36"/>
      <c r="O549" s="35"/>
      <c r="Q549" s="36"/>
      <c r="R549" s="36"/>
      <c r="S549" s="172"/>
      <c r="T549" s="172"/>
      <c r="U549" s="172"/>
      <c r="V549" s="172"/>
    </row>
    <row r="550" spans="10:22">
      <c r="J550" s="35"/>
      <c r="K550" s="195"/>
      <c r="L550" s="35"/>
      <c r="M550" s="36"/>
      <c r="N550" s="36"/>
      <c r="O550" s="35"/>
      <c r="Q550" s="36"/>
      <c r="R550" s="36"/>
      <c r="S550" s="172"/>
      <c r="T550" s="172"/>
      <c r="U550" s="172"/>
      <c r="V550" s="172"/>
    </row>
    <row r="551" spans="10:22">
      <c r="J551" s="35"/>
      <c r="K551" s="195"/>
      <c r="L551" s="35"/>
      <c r="M551" s="36"/>
      <c r="N551" s="36"/>
      <c r="O551" s="35"/>
      <c r="Q551" s="36"/>
      <c r="R551" s="36"/>
      <c r="S551" s="172"/>
      <c r="T551" s="172"/>
      <c r="U551" s="172"/>
      <c r="V551" s="172"/>
    </row>
    <row r="552" spans="10:22">
      <c r="J552" s="35"/>
      <c r="K552" s="195"/>
      <c r="L552" s="35"/>
      <c r="M552" s="36"/>
      <c r="N552" s="36"/>
      <c r="O552" s="35"/>
      <c r="Q552" s="36"/>
      <c r="R552" s="36"/>
      <c r="S552" s="172"/>
      <c r="T552" s="172"/>
      <c r="U552" s="172"/>
      <c r="V552" s="172"/>
    </row>
    <row r="553" spans="10:22">
      <c r="J553" s="35"/>
      <c r="K553" s="195"/>
      <c r="L553" s="35"/>
      <c r="M553" s="36"/>
      <c r="N553" s="36"/>
      <c r="O553" s="35"/>
      <c r="Q553" s="36"/>
      <c r="R553" s="36"/>
      <c r="S553" s="172"/>
      <c r="T553" s="172"/>
      <c r="U553" s="172"/>
      <c r="V553" s="172"/>
    </row>
    <row r="554" spans="10:22">
      <c r="J554" s="35"/>
      <c r="K554" s="195"/>
      <c r="L554" s="35"/>
      <c r="M554" s="36"/>
      <c r="N554" s="36"/>
      <c r="O554" s="35"/>
      <c r="Q554" s="36"/>
      <c r="R554" s="36"/>
      <c r="S554" s="172"/>
      <c r="T554" s="172"/>
      <c r="U554" s="172"/>
      <c r="V554" s="172"/>
    </row>
    <row r="555" spans="10:22">
      <c r="J555" s="35"/>
      <c r="K555" s="195"/>
      <c r="L555" s="35"/>
      <c r="M555" s="36"/>
      <c r="N555" s="36"/>
      <c r="O555" s="35"/>
      <c r="Q555" s="36"/>
      <c r="R555" s="36"/>
      <c r="S555" s="172"/>
      <c r="T555" s="172"/>
      <c r="U555" s="172"/>
      <c r="V555" s="172"/>
    </row>
    <row r="556" spans="10:22">
      <c r="J556" s="35"/>
      <c r="K556" s="195"/>
      <c r="L556" s="35"/>
      <c r="M556" s="36"/>
      <c r="N556" s="36"/>
      <c r="O556" s="35"/>
      <c r="Q556" s="36"/>
      <c r="R556" s="36"/>
      <c r="S556" s="172"/>
      <c r="T556" s="172"/>
      <c r="U556" s="172"/>
      <c r="V556" s="172"/>
    </row>
    <row r="557" spans="10:22">
      <c r="J557" s="35"/>
      <c r="K557" s="195"/>
      <c r="L557" s="35"/>
      <c r="M557" s="36"/>
      <c r="N557" s="36"/>
      <c r="O557" s="35"/>
      <c r="Q557" s="36"/>
      <c r="R557" s="36"/>
      <c r="S557" s="172"/>
      <c r="T557" s="172"/>
      <c r="U557" s="172"/>
      <c r="V557" s="172"/>
    </row>
    <row r="558" spans="10:22">
      <c r="J558" s="35"/>
      <c r="K558" s="195"/>
      <c r="L558" s="35"/>
      <c r="M558" s="36"/>
      <c r="N558" s="36"/>
      <c r="O558" s="35"/>
      <c r="Q558" s="36"/>
      <c r="R558" s="36"/>
      <c r="S558" s="172"/>
      <c r="T558" s="172"/>
      <c r="U558" s="172"/>
      <c r="V558" s="172"/>
    </row>
    <row r="559" spans="10:22">
      <c r="J559" s="35"/>
      <c r="K559" s="195"/>
      <c r="L559" s="35"/>
      <c r="M559" s="36"/>
      <c r="N559" s="36"/>
      <c r="O559" s="35"/>
      <c r="Q559" s="36"/>
      <c r="R559" s="36"/>
      <c r="S559" s="172"/>
      <c r="T559" s="172"/>
      <c r="U559" s="172"/>
      <c r="V559" s="172"/>
    </row>
    <row r="560" spans="10:22">
      <c r="J560" s="35"/>
      <c r="K560" s="195"/>
      <c r="L560" s="35"/>
      <c r="M560" s="36"/>
      <c r="N560" s="36"/>
      <c r="O560" s="35"/>
      <c r="Q560" s="36"/>
      <c r="R560" s="36"/>
      <c r="S560" s="172"/>
      <c r="T560" s="172"/>
      <c r="U560" s="172"/>
      <c r="V560" s="172"/>
    </row>
    <row r="561" spans="10:22">
      <c r="J561" s="35"/>
      <c r="K561" s="195"/>
      <c r="L561" s="35"/>
      <c r="M561" s="36"/>
      <c r="N561" s="36"/>
      <c r="O561" s="35"/>
      <c r="Q561" s="36"/>
      <c r="R561" s="36"/>
      <c r="S561" s="172"/>
      <c r="T561" s="172"/>
      <c r="U561" s="172"/>
      <c r="V561" s="172"/>
    </row>
    <row r="562" spans="10:22">
      <c r="J562" s="35"/>
      <c r="K562" s="195"/>
      <c r="L562" s="35"/>
      <c r="M562" s="36"/>
      <c r="N562" s="36"/>
      <c r="O562" s="35"/>
      <c r="Q562" s="36"/>
      <c r="R562" s="36"/>
      <c r="S562" s="172"/>
      <c r="T562" s="172"/>
      <c r="U562" s="172"/>
      <c r="V562" s="172"/>
    </row>
    <row r="563" spans="10:22">
      <c r="J563" s="35"/>
      <c r="K563" s="195"/>
      <c r="L563" s="35"/>
      <c r="M563" s="36"/>
      <c r="N563" s="36"/>
      <c r="O563" s="35"/>
      <c r="Q563" s="36"/>
      <c r="R563" s="36"/>
      <c r="S563" s="172"/>
      <c r="T563" s="172"/>
      <c r="U563" s="172"/>
      <c r="V563" s="172"/>
    </row>
    <row r="564" spans="10:22">
      <c r="J564" s="35"/>
      <c r="K564" s="195"/>
      <c r="L564" s="35"/>
      <c r="M564" s="36"/>
      <c r="N564" s="36"/>
      <c r="O564" s="35"/>
      <c r="Q564" s="36"/>
      <c r="R564" s="36"/>
      <c r="S564" s="172"/>
      <c r="T564" s="172"/>
      <c r="U564" s="172"/>
      <c r="V564" s="172"/>
    </row>
    <row r="565" spans="10:22">
      <c r="J565" s="35"/>
      <c r="K565" s="195"/>
      <c r="L565" s="35"/>
      <c r="M565" s="36"/>
      <c r="N565" s="36"/>
      <c r="O565" s="35"/>
      <c r="Q565" s="36"/>
      <c r="R565" s="36"/>
      <c r="S565" s="172"/>
      <c r="T565" s="172"/>
      <c r="U565" s="172"/>
      <c r="V565" s="172"/>
    </row>
    <row r="566" spans="10:22">
      <c r="J566" s="35"/>
      <c r="K566" s="195"/>
      <c r="L566" s="35"/>
      <c r="M566" s="36"/>
      <c r="N566" s="36"/>
      <c r="O566" s="35"/>
      <c r="Q566" s="36"/>
      <c r="R566" s="36"/>
      <c r="S566" s="172"/>
      <c r="T566" s="172"/>
      <c r="U566" s="172"/>
      <c r="V566" s="172"/>
    </row>
    <row r="567" spans="10:22">
      <c r="J567" s="35"/>
      <c r="K567" s="195"/>
      <c r="L567" s="35"/>
      <c r="M567" s="36"/>
      <c r="N567" s="36"/>
      <c r="O567" s="35"/>
      <c r="Q567" s="36"/>
      <c r="R567" s="36"/>
      <c r="S567" s="172"/>
      <c r="T567" s="172"/>
      <c r="U567" s="172"/>
      <c r="V567" s="172"/>
    </row>
    <row r="568" spans="10:22">
      <c r="J568" s="35"/>
      <c r="K568" s="195"/>
      <c r="L568" s="35"/>
      <c r="M568" s="36"/>
      <c r="N568" s="36"/>
      <c r="O568" s="35"/>
      <c r="Q568" s="36"/>
      <c r="R568" s="36"/>
      <c r="S568" s="172"/>
      <c r="T568" s="172"/>
      <c r="U568" s="172"/>
      <c r="V568" s="172"/>
    </row>
    <row r="569" spans="10:22">
      <c r="J569" s="35"/>
      <c r="K569" s="195"/>
      <c r="L569" s="35"/>
      <c r="M569" s="36"/>
      <c r="N569" s="36"/>
      <c r="O569" s="35"/>
      <c r="Q569" s="36"/>
      <c r="R569" s="36"/>
      <c r="S569" s="172"/>
      <c r="T569" s="172"/>
      <c r="U569" s="172"/>
      <c r="V569" s="172"/>
    </row>
    <row r="570" spans="10:22">
      <c r="J570" s="35"/>
      <c r="K570" s="195"/>
      <c r="L570" s="35"/>
      <c r="M570" s="36"/>
      <c r="N570" s="36"/>
      <c r="O570" s="35"/>
      <c r="Q570" s="36"/>
      <c r="R570" s="36"/>
      <c r="S570" s="172"/>
      <c r="T570" s="172"/>
      <c r="U570" s="172"/>
      <c r="V570" s="172"/>
    </row>
    <row r="571" spans="10:22">
      <c r="J571" s="35"/>
      <c r="K571" s="195"/>
      <c r="L571" s="35"/>
      <c r="M571" s="36"/>
      <c r="N571" s="36"/>
      <c r="O571" s="35"/>
      <c r="Q571" s="36"/>
      <c r="R571" s="36"/>
      <c r="S571" s="172"/>
      <c r="T571" s="172"/>
      <c r="U571" s="172"/>
      <c r="V571" s="172"/>
    </row>
    <row r="572" spans="10:22">
      <c r="J572" s="35"/>
      <c r="K572" s="195"/>
      <c r="L572" s="35"/>
      <c r="M572" s="36"/>
      <c r="N572" s="36"/>
      <c r="O572" s="35"/>
      <c r="Q572" s="36"/>
      <c r="R572" s="36"/>
      <c r="S572" s="172"/>
      <c r="T572" s="172"/>
      <c r="U572" s="172"/>
      <c r="V572" s="172"/>
    </row>
    <row r="573" spans="10:22">
      <c r="J573" s="35"/>
      <c r="K573" s="195"/>
      <c r="L573" s="35"/>
      <c r="M573" s="36"/>
      <c r="N573" s="36"/>
      <c r="O573" s="35"/>
      <c r="Q573" s="36"/>
      <c r="R573" s="36"/>
      <c r="S573" s="172"/>
      <c r="T573" s="172"/>
      <c r="U573" s="172"/>
      <c r="V573" s="172"/>
    </row>
    <row r="574" spans="10:22">
      <c r="J574" s="35"/>
      <c r="K574" s="195"/>
      <c r="L574" s="35"/>
      <c r="M574" s="36"/>
      <c r="N574" s="36"/>
      <c r="O574" s="35"/>
      <c r="Q574" s="36"/>
      <c r="R574" s="36"/>
      <c r="S574" s="172"/>
      <c r="T574" s="172"/>
      <c r="U574" s="172"/>
      <c r="V574" s="172"/>
    </row>
    <row r="575" spans="10:22">
      <c r="J575" s="35"/>
      <c r="K575" s="195"/>
      <c r="L575" s="35"/>
      <c r="M575" s="36"/>
      <c r="N575" s="36"/>
      <c r="O575" s="35"/>
      <c r="Q575" s="36"/>
      <c r="R575" s="36"/>
      <c r="S575" s="172"/>
      <c r="T575" s="172"/>
      <c r="U575" s="172"/>
      <c r="V575" s="172"/>
    </row>
    <row r="576" spans="10:22">
      <c r="J576" s="35"/>
      <c r="K576" s="195"/>
      <c r="L576" s="35"/>
      <c r="M576" s="36"/>
      <c r="N576" s="36"/>
      <c r="O576" s="35"/>
      <c r="Q576" s="36"/>
      <c r="R576" s="36"/>
      <c r="S576" s="172"/>
      <c r="T576" s="172"/>
      <c r="U576" s="172"/>
      <c r="V576" s="172"/>
    </row>
    <row r="577" spans="10:22">
      <c r="J577" s="35"/>
      <c r="K577" s="195"/>
      <c r="L577" s="35"/>
      <c r="M577" s="36"/>
      <c r="N577" s="36"/>
      <c r="O577" s="35"/>
      <c r="Q577" s="36"/>
      <c r="R577" s="36"/>
      <c r="S577" s="172"/>
      <c r="T577" s="172"/>
      <c r="U577" s="172"/>
      <c r="V577" s="172"/>
    </row>
    <row r="578" spans="10:22">
      <c r="J578" s="35"/>
      <c r="K578" s="195"/>
      <c r="L578" s="35"/>
      <c r="M578" s="36"/>
      <c r="N578" s="36"/>
      <c r="O578" s="35"/>
      <c r="Q578" s="36"/>
      <c r="R578" s="36"/>
      <c r="S578" s="172"/>
      <c r="T578" s="172"/>
      <c r="U578" s="172"/>
      <c r="V578" s="172"/>
    </row>
    <row r="579" spans="10:22">
      <c r="J579" s="35"/>
      <c r="K579" s="195"/>
      <c r="L579" s="35"/>
      <c r="M579" s="36"/>
      <c r="N579" s="36"/>
      <c r="O579" s="35"/>
      <c r="Q579" s="36"/>
      <c r="R579" s="36"/>
      <c r="S579" s="172"/>
      <c r="T579" s="172"/>
      <c r="U579" s="172"/>
      <c r="V579" s="172"/>
    </row>
    <row r="580" spans="10:22">
      <c r="J580" s="35"/>
      <c r="K580" s="195"/>
      <c r="L580" s="35"/>
      <c r="M580" s="36"/>
      <c r="N580" s="36"/>
      <c r="O580" s="35"/>
      <c r="Q580" s="36"/>
      <c r="R580" s="36"/>
      <c r="S580" s="172"/>
      <c r="T580" s="172"/>
      <c r="U580" s="172"/>
      <c r="V580" s="172"/>
    </row>
    <row r="581" spans="10:22">
      <c r="J581" s="35"/>
      <c r="K581" s="195"/>
      <c r="L581" s="35"/>
      <c r="M581" s="36"/>
      <c r="N581" s="36"/>
      <c r="O581" s="35"/>
      <c r="Q581" s="36"/>
      <c r="R581" s="36"/>
      <c r="S581" s="172"/>
      <c r="T581" s="172"/>
      <c r="U581" s="172"/>
      <c r="V581" s="172"/>
    </row>
    <row r="582" spans="10:22">
      <c r="J582" s="35"/>
      <c r="K582" s="195"/>
      <c r="L582" s="35"/>
      <c r="M582" s="36"/>
      <c r="N582" s="36"/>
      <c r="O582" s="35"/>
      <c r="Q582" s="36"/>
      <c r="R582" s="36"/>
      <c r="S582" s="172"/>
      <c r="T582" s="172"/>
      <c r="U582" s="172"/>
      <c r="V582" s="172"/>
    </row>
    <row r="583" spans="10:22">
      <c r="J583" s="35"/>
      <c r="K583" s="195"/>
      <c r="L583" s="35"/>
      <c r="M583" s="36"/>
      <c r="N583" s="36"/>
      <c r="O583" s="35"/>
      <c r="Q583" s="36"/>
      <c r="R583" s="36"/>
      <c r="S583" s="172"/>
      <c r="T583" s="172"/>
      <c r="U583" s="172"/>
      <c r="V583" s="172"/>
    </row>
    <row r="584" spans="10:22">
      <c r="J584" s="35"/>
      <c r="K584" s="195"/>
      <c r="L584" s="35"/>
      <c r="M584" s="36"/>
      <c r="N584" s="36"/>
      <c r="O584" s="35"/>
      <c r="Q584" s="36"/>
      <c r="R584" s="36"/>
      <c r="S584" s="172"/>
      <c r="T584" s="172"/>
      <c r="U584" s="172"/>
      <c r="V584" s="172"/>
    </row>
    <row r="585" spans="10:22">
      <c r="J585" s="35"/>
      <c r="K585" s="195"/>
      <c r="L585" s="35"/>
      <c r="M585" s="36"/>
      <c r="N585" s="36"/>
      <c r="O585" s="35"/>
      <c r="Q585" s="36"/>
      <c r="R585" s="36"/>
      <c r="S585" s="172"/>
      <c r="T585" s="172"/>
      <c r="U585" s="172"/>
      <c r="V585" s="172"/>
    </row>
    <row r="586" spans="10:22">
      <c r="J586" s="35"/>
      <c r="K586" s="195"/>
      <c r="L586" s="35"/>
      <c r="M586" s="36"/>
      <c r="N586" s="36"/>
      <c r="O586" s="35"/>
      <c r="Q586" s="36"/>
      <c r="R586" s="36"/>
      <c r="S586" s="172"/>
      <c r="T586" s="172"/>
      <c r="U586" s="172"/>
      <c r="V586" s="172"/>
    </row>
    <row r="587" spans="10:22">
      <c r="J587" s="35"/>
      <c r="K587" s="195"/>
      <c r="L587" s="35"/>
      <c r="M587" s="36"/>
      <c r="N587" s="36"/>
      <c r="O587" s="35"/>
      <c r="Q587" s="36"/>
      <c r="R587" s="36"/>
      <c r="S587" s="172"/>
      <c r="T587" s="172"/>
      <c r="U587" s="172"/>
      <c r="V587" s="172"/>
    </row>
    <row r="588" spans="10:22">
      <c r="J588" s="35"/>
      <c r="K588" s="195"/>
      <c r="L588" s="35"/>
      <c r="M588" s="36"/>
      <c r="N588" s="36"/>
      <c r="O588" s="35"/>
      <c r="Q588" s="36"/>
      <c r="R588" s="36"/>
      <c r="S588" s="172"/>
      <c r="T588" s="172"/>
      <c r="U588" s="172"/>
      <c r="V588" s="172"/>
    </row>
    <row r="589" spans="10:22">
      <c r="J589" s="35"/>
      <c r="K589" s="195"/>
      <c r="L589" s="35"/>
      <c r="M589" s="36"/>
      <c r="N589" s="36"/>
      <c r="O589" s="35"/>
      <c r="Q589" s="36"/>
      <c r="R589" s="36"/>
      <c r="S589" s="172"/>
      <c r="T589" s="172"/>
      <c r="U589" s="172"/>
      <c r="V589" s="172"/>
    </row>
    <row r="590" spans="10:22">
      <c r="J590" s="35"/>
      <c r="K590" s="195"/>
      <c r="L590" s="35"/>
      <c r="M590" s="36"/>
      <c r="N590" s="36"/>
      <c r="O590" s="35"/>
      <c r="Q590" s="36"/>
      <c r="R590" s="36"/>
      <c r="S590" s="172"/>
      <c r="T590" s="172"/>
      <c r="U590" s="172"/>
      <c r="V590" s="172"/>
    </row>
    <row r="591" spans="10:22">
      <c r="J591" s="35"/>
      <c r="K591" s="195"/>
      <c r="L591" s="35"/>
      <c r="M591" s="36"/>
      <c r="N591" s="36"/>
      <c r="O591" s="35"/>
      <c r="Q591" s="36"/>
      <c r="R591" s="36"/>
      <c r="S591" s="172"/>
      <c r="T591" s="172"/>
      <c r="U591" s="172"/>
      <c r="V591" s="172"/>
    </row>
    <row r="592" spans="10:22">
      <c r="J592" s="35"/>
      <c r="K592" s="195"/>
      <c r="L592" s="35"/>
      <c r="M592" s="36"/>
      <c r="N592" s="36"/>
      <c r="O592" s="35"/>
      <c r="Q592" s="36"/>
      <c r="R592" s="36"/>
      <c r="S592" s="172"/>
      <c r="T592" s="172"/>
      <c r="U592" s="172"/>
      <c r="V592" s="172"/>
    </row>
    <row r="593" spans="10:22">
      <c r="J593" s="35"/>
      <c r="K593" s="195"/>
      <c r="L593" s="35"/>
      <c r="M593" s="36"/>
      <c r="N593" s="36"/>
      <c r="O593" s="35"/>
      <c r="Q593" s="36"/>
      <c r="R593" s="36"/>
      <c r="S593" s="172"/>
      <c r="T593" s="172"/>
      <c r="U593" s="172"/>
      <c r="V593" s="172"/>
    </row>
    <row r="594" spans="10:22">
      <c r="J594" s="35"/>
      <c r="K594" s="195"/>
      <c r="L594" s="35"/>
      <c r="M594" s="36"/>
      <c r="N594" s="36"/>
      <c r="O594" s="35"/>
      <c r="Q594" s="36"/>
      <c r="R594" s="36"/>
      <c r="S594" s="172"/>
      <c r="T594" s="172"/>
      <c r="U594" s="172"/>
      <c r="V594" s="172"/>
    </row>
    <row r="595" spans="10:22">
      <c r="J595" s="35"/>
      <c r="K595" s="195"/>
      <c r="L595" s="35"/>
      <c r="M595" s="36"/>
      <c r="N595" s="36"/>
      <c r="O595" s="35"/>
      <c r="Q595" s="36"/>
      <c r="R595" s="36"/>
      <c r="S595" s="172"/>
      <c r="T595" s="172"/>
      <c r="U595" s="172"/>
      <c r="V595" s="172"/>
    </row>
    <row r="596" spans="10:22">
      <c r="J596" s="35"/>
      <c r="K596" s="195"/>
      <c r="L596" s="35"/>
      <c r="M596" s="36"/>
      <c r="N596" s="36"/>
      <c r="O596" s="35"/>
      <c r="Q596" s="36"/>
      <c r="R596" s="36"/>
      <c r="S596" s="172"/>
      <c r="T596" s="172"/>
      <c r="U596" s="172"/>
      <c r="V596" s="172"/>
    </row>
    <row r="597" spans="10:22">
      <c r="J597" s="35"/>
      <c r="K597" s="195"/>
      <c r="L597" s="35"/>
      <c r="M597" s="36"/>
      <c r="N597" s="36"/>
      <c r="O597" s="35"/>
      <c r="Q597" s="36"/>
      <c r="R597" s="36"/>
      <c r="S597" s="172"/>
      <c r="T597" s="172"/>
      <c r="U597" s="172"/>
      <c r="V597" s="172"/>
    </row>
    <row r="598" spans="10:22">
      <c r="J598" s="35"/>
      <c r="K598" s="195"/>
      <c r="L598" s="35"/>
      <c r="M598" s="36"/>
      <c r="N598" s="36"/>
      <c r="O598" s="35"/>
      <c r="Q598" s="36"/>
      <c r="R598" s="36"/>
      <c r="S598" s="172"/>
      <c r="T598" s="172"/>
      <c r="U598" s="172"/>
      <c r="V598" s="172"/>
    </row>
    <row r="599" spans="10:22">
      <c r="J599" s="35"/>
      <c r="K599" s="195"/>
      <c r="L599" s="35"/>
      <c r="M599" s="36"/>
      <c r="N599" s="36"/>
      <c r="O599" s="35"/>
      <c r="Q599" s="36"/>
      <c r="R599" s="36"/>
      <c r="S599" s="172"/>
      <c r="T599" s="172"/>
      <c r="U599" s="172"/>
      <c r="V599" s="172"/>
    </row>
    <row r="600" spans="10:22">
      <c r="J600" s="35"/>
      <c r="K600" s="195"/>
      <c r="L600" s="35"/>
      <c r="M600" s="36"/>
      <c r="N600" s="36"/>
      <c r="O600" s="35"/>
      <c r="Q600" s="36"/>
      <c r="R600" s="36"/>
      <c r="S600" s="172"/>
      <c r="T600" s="172"/>
      <c r="U600" s="172"/>
      <c r="V600" s="172"/>
    </row>
    <row r="601" spans="10:22">
      <c r="J601" s="35"/>
      <c r="K601" s="195"/>
      <c r="L601" s="35"/>
      <c r="M601" s="36"/>
      <c r="N601" s="36"/>
      <c r="O601" s="35"/>
      <c r="Q601" s="36"/>
      <c r="R601" s="36"/>
      <c r="S601" s="172"/>
      <c r="T601" s="172"/>
      <c r="U601" s="172"/>
      <c r="V601" s="172"/>
    </row>
    <row r="602" spans="10:22">
      <c r="J602" s="35"/>
      <c r="K602" s="195"/>
      <c r="L602" s="35"/>
      <c r="M602" s="36"/>
      <c r="N602" s="36"/>
      <c r="O602" s="35"/>
      <c r="Q602" s="36"/>
      <c r="R602" s="36"/>
      <c r="S602" s="172"/>
      <c r="T602" s="172"/>
      <c r="U602" s="172"/>
      <c r="V602" s="172"/>
    </row>
    <row r="603" spans="10:22">
      <c r="J603" s="35"/>
      <c r="K603" s="195"/>
      <c r="L603" s="35"/>
      <c r="M603" s="36"/>
      <c r="N603" s="36"/>
      <c r="O603" s="35"/>
      <c r="Q603" s="36"/>
      <c r="R603" s="36"/>
      <c r="S603" s="172"/>
      <c r="T603" s="172"/>
      <c r="U603" s="172"/>
      <c r="V603" s="172"/>
    </row>
    <row r="604" spans="10:22">
      <c r="J604" s="35"/>
      <c r="K604" s="195"/>
      <c r="L604" s="35"/>
      <c r="M604" s="36"/>
      <c r="N604" s="36"/>
      <c r="O604" s="35"/>
      <c r="Q604" s="36"/>
      <c r="R604" s="36"/>
      <c r="S604" s="172"/>
      <c r="T604" s="172"/>
      <c r="U604" s="172"/>
      <c r="V604" s="172"/>
    </row>
    <row r="605" spans="10:22">
      <c r="J605" s="35"/>
      <c r="K605" s="195"/>
      <c r="L605" s="35"/>
      <c r="M605" s="36"/>
      <c r="N605" s="36"/>
      <c r="O605" s="35"/>
      <c r="Q605" s="36"/>
      <c r="R605" s="36"/>
      <c r="S605" s="172"/>
      <c r="T605" s="172"/>
      <c r="U605" s="172"/>
      <c r="V605" s="172"/>
    </row>
    <row r="606" spans="10:22">
      <c r="J606" s="35"/>
      <c r="K606" s="195"/>
      <c r="L606" s="35"/>
      <c r="M606" s="36"/>
      <c r="N606" s="36"/>
      <c r="O606" s="35"/>
      <c r="Q606" s="36"/>
      <c r="R606" s="36"/>
      <c r="S606" s="172"/>
      <c r="T606" s="172"/>
      <c r="U606" s="172"/>
      <c r="V606" s="172"/>
    </row>
    <row r="607" spans="10:22">
      <c r="J607" s="35"/>
      <c r="K607" s="195"/>
      <c r="L607" s="35"/>
      <c r="M607" s="36"/>
      <c r="N607" s="36"/>
      <c r="O607" s="35"/>
      <c r="Q607" s="36"/>
      <c r="R607" s="36"/>
      <c r="S607" s="172"/>
      <c r="T607" s="172"/>
      <c r="U607" s="172"/>
      <c r="V607" s="172"/>
    </row>
    <row r="608" spans="10:22">
      <c r="J608" s="35"/>
      <c r="K608" s="195"/>
      <c r="L608" s="35"/>
      <c r="M608" s="36"/>
      <c r="N608" s="36"/>
      <c r="O608" s="35"/>
      <c r="Q608" s="36"/>
      <c r="R608" s="36"/>
      <c r="S608" s="172"/>
      <c r="T608" s="172"/>
      <c r="U608" s="172"/>
      <c r="V608" s="172"/>
    </row>
    <row r="609" spans="10:22">
      <c r="J609" s="35"/>
      <c r="K609" s="195"/>
      <c r="L609" s="35"/>
      <c r="M609" s="36"/>
      <c r="N609" s="36"/>
      <c r="O609" s="35"/>
      <c r="Q609" s="36"/>
      <c r="R609" s="36"/>
      <c r="S609" s="172"/>
      <c r="T609" s="172"/>
      <c r="U609" s="172"/>
      <c r="V609" s="172"/>
    </row>
    <row r="610" spans="10:22">
      <c r="J610" s="35"/>
      <c r="K610" s="195"/>
      <c r="L610" s="35"/>
      <c r="M610" s="36"/>
      <c r="N610" s="36"/>
      <c r="O610" s="35"/>
      <c r="Q610" s="36"/>
      <c r="R610" s="36"/>
      <c r="S610" s="172"/>
      <c r="T610" s="172"/>
      <c r="U610" s="172"/>
      <c r="V610" s="172"/>
    </row>
    <row r="611" spans="10:22">
      <c r="J611" s="35"/>
      <c r="K611" s="195"/>
      <c r="L611" s="35"/>
      <c r="M611" s="36"/>
      <c r="N611" s="36"/>
      <c r="O611" s="35"/>
      <c r="Q611" s="36"/>
      <c r="R611" s="36"/>
      <c r="S611" s="172"/>
      <c r="T611" s="172"/>
      <c r="U611" s="172"/>
      <c r="V611" s="172"/>
    </row>
    <row r="612" spans="10:22">
      <c r="J612" s="35"/>
      <c r="K612" s="195"/>
      <c r="L612" s="35"/>
      <c r="M612" s="36"/>
      <c r="N612" s="36"/>
      <c r="O612" s="35"/>
      <c r="Q612" s="36"/>
      <c r="R612" s="36"/>
      <c r="S612" s="172"/>
      <c r="T612" s="172"/>
      <c r="U612" s="172"/>
      <c r="V612" s="172"/>
    </row>
    <row r="613" spans="10:22">
      <c r="J613" s="35"/>
      <c r="K613" s="195"/>
      <c r="L613" s="35"/>
      <c r="M613" s="36"/>
      <c r="N613" s="36"/>
      <c r="O613" s="35"/>
      <c r="Q613" s="36"/>
      <c r="R613" s="36"/>
      <c r="S613" s="172"/>
      <c r="T613" s="172"/>
      <c r="U613" s="172"/>
      <c r="V613" s="172"/>
    </row>
    <row r="614" spans="10:22">
      <c r="J614" s="35"/>
      <c r="K614" s="195"/>
      <c r="L614" s="35"/>
      <c r="M614" s="36"/>
      <c r="N614" s="36"/>
      <c r="O614" s="35"/>
      <c r="Q614" s="36"/>
      <c r="R614" s="36"/>
      <c r="S614" s="172"/>
      <c r="T614" s="172"/>
      <c r="U614" s="172"/>
      <c r="V614" s="172"/>
    </row>
    <row r="615" spans="10:22">
      <c r="J615" s="35"/>
      <c r="K615" s="195"/>
      <c r="L615" s="35"/>
      <c r="M615" s="36"/>
      <c r="N615" s="36"/>
      <c r="O615" s="35"/>
      <c r="Q615" s="36"/>
      <c r="R615" s="36"/>
      <c r="S615" s="172"/>
      <c r="T615" s="172"/>
      <c r="U615" s="172"/>
      <c r="V615" s="172"/>
    </row>
    <row r="616" spans="10:22">
      <c r="J616" s="35"/>
      <c r="K616" s="195"/>
      <c r="L616" s="35"/>
      <c r="M616" s="36"/>
      <c r="N616" s="36"/>
      <c r="O616" s="35"/>
      <c r="Q616" s="36"/>
      <c r="R616" s="36"/>
      <c r="S616" s="172"/>
      <c r="T616" s="172"/>
      <c r="U616" s="172"/>
      <c r="V616" s="172"/>
    </row>
    <row r="617" spans="10:22">
      <c r="J617" s="35"/>
      <c r="K617" s="195"/>
      <c r="L617" s="35"/>
      <c r="M617" s="36"/>
      <c r="N617" s="36"/>
      <c r="O617" s="35"/>
      <c r="Q617" s="36"/>
      <c r="R617" s="36"/>
      <c r="S617" s="172"/>
      <c r="T617" s="172"/>
      <c r="U617" s="172"/>
      <c r="V617" s="172"/>
    </row>
    <row r="618" spans="10:22">
      <c r="J618" s="35"/>
      <c r="K618" s="195"/>
      <c r="L618" s="35"/>
      <c r="M618" s="36"/>
      <c r="N618" s="36"/>
      <c r="O618" s="35"/>
      <c r="Q618" s="36"/>
      <c r="R618" s="36"/>
      <c r="S618" s="172"/>
      <c r="T618" s="172"/>
      <c r="U618" s="172"/>
      <c r="V618" s="172"/>
    </row>
    <row r="619" spans="10:22">
      <c r="J619" s="35"/>
      <c r="K619" s="195"/>
      <c r="L619" s="35"/>
      <c r="M619" s="36"/>
      <c r="N619" s="36"/>
      <c r="O619" s="35"/>
      <c r="Q619" s="36"/>
      <c r="R619" s="36"/>
      <c r="S619" s="172"/>
      <c r="T619" s="172"/>
      <c r="U619" s="172"/>
      <c r="V619" s="172"/>
    </row>
    <row r="620" spans="10:22">
      <c r="J620" s="35"/>
      <c r="K620" s="195"/>
      <c r="L620" s="35"/>
      <c r="M620" s="36"/>
      <c r="N620" s="36"/>
      <c r="O620" s="35"/>
      <c r="Q620" s="36"/>
      <c r="R620" s="36"/>
      <c r="S620" s="172"/>
      <c r="T620" s="172"/>
      <c r="U620" s="172"/>
      <c r="V620" s="172"/>
    </row>
    <row r="621" spans="10:22">
      <c r="J621" s="35"/>
      <c r="K621" s="195"/>
      <c r="L621" s="35"/>
      <c r="M621" s="36"/>
      <c r="N621" s="36"/>
      <c r="O621" s="35"/>
      <c r="Q621" s="36"/>
      <c r="R621" s="36"/>
      <c r="S621" s="172"/>
      <c r="T621" s="172"/>
      <c r="U621" s="172"/>
      <c r="V621" s="172"/>
    </row>
    <row r="622" spans="10:22">
      <c r="J622" s="35"/>
      <c r="K622" s="195"/>
      <c r="L622" s="35"/>
      <c r="M622" s="36"/>
      <c r="N622" s="36"/>
      <c r="O622" s="35"/>
      <c r="Q622" s="36"/>
      <c r="R622" s="36"/>
      <c r="S622" s="172"/>
      <c r="T622" s="172"/>
      <c r="U622" s="172"/>
      <c r="V622" s="172"/>
    </row>
    <row r="623" spans="10:22">
      <c r="J623" s="35"/>
      <c r="K623" s="195"/>
      <c r="L623" s="35"/>
      <c r="M623" s="36"/>
      <c r="N623" s="36"/>
      <c r="O623" s="35"/>
      <c r="Q623" s="36"/>
      <c r="R623" s="36"/>
      <c r="S623" s="172"/>
      <c r="T623" s="172"/>
      <c r="U623" s="172"/>
      <c r="V623" s="172"/>
    </row>
    <row r="624" spans="10:22">
      <c r="J624" s="35"/>
      <c r="K624" s="195"/>
      <c r="L624" s="35"/>
      <c r="M624" s="36"/>
      <c r="N624" s="36"/>
      <c r="O624" s="35"/>
      <c r="Q624" s="36"/>
      <c r="R624" s="36"/>
      <c r="S624" s="172"/>
      <c r="T624" s="172"/>
      <c r="U624" s="172"/>
      <c r="V624" s="172"/>
    </row>
    <row r="625" spans="10:22">
      <c r="J625" s="35"/>
      <c r="K625" s="195"/>
      <c r="L625" s="35"/>
      <c r="M625" s="36"/>
      <c r="N625" s="36"/>
      <c r="O625" s="35"/>
      <c r="Q625" s="36"/>
      <c r="R625" s="36"/>
      <c r="S625" s="172"/>
      <c r="T625" s="172"/>
      <c r="U625" s="172"/>
      <c r="V625" s="172"/>
    </row>
    <row r="626" spans="10:22">
      <c r="J626" s="35"/>
      <c r="K626" s="195"/>
      <c r="L626" s="35"/>
      <c r="M626" s="36"/>
      <c r="N626" s="36"/>
      <c r="O626" s="35"/>
      <c r="Q626" s="36"/>
      <c r="R626" s="36"/>
      <c r="S626" s="172"/>
      <c r="T626" s="172"/>
      <c r="U626" s="172"/>
      <c r="V626" s="172"/>
    </row>
    <row r="627" spans="10:22">
      <c r="J627" s="35"/>
      <c r="K627" s="195"/>
      <c r="L627" s="35"/>
      <c r="M627" s="36"/>
      <c r="N627" s="36"/>
      <c r="O627" s="35"/>
      <c r="Q627" s="36"/>
      <c r="R627" s="36"/>
      <c r="S627" s="172"/>
      <c r="T627" s="172"/>
      <c r="U627" s="172"/>
      <c r="V627" s="172"/>
    </row>
    <row r="628" spans="10:22">
      <c r="J628" s="35"/>
      <c r="K628" s="195"/>
      <c r="L628" s="35"/>
      <c r="M628" s="36"/>
      <c r="N628" s="36"/>
      <c r="O628" s="35"/>
      <c r="Q628" s="36"/>
      <c r="R628" s="36"/>
      <c r="S628" s="172"/>
      <c r="T628" s="172"/>
      <c r="U628" s="172"/>
      <c r="V628" s="172"/>
    </row>
    <row r="629" spans="10:22">
      <c r="J629" s="35"/>
      <c r="K629" s="195"/>
      <c r="L629" s="35"/>
      <c r="M629" s="36"/>
      <c r="N629" s="36"/>
      <c r="O629" s="35"/>
      <c r="Q629" s="36"/>
      <c r="R629" s="36"/>
      <c r="S629" s="172"/>
      <c r="T629" s="172"/>
      <c r="U629" s="172"/>
      <c r="V629" s="172"/>
    </row>
    <row r="630" spans="10:22">
      <c r="J630" s="35"/>
      <c r="K630" s="195"/>
      <c r="L630" s="35"/>
      <c r="M630" s="36"/>
      <c r="N630" s="36"/>
      <c r="O630" s="35"/>
      <c r="Q630" s="36"/>
      <c r="R630" s="36"/>
      <c r="S630" s="172"/>
      <c r="T630" s="172"/>
      <c r="U630" s="172"/>
      <c r="V630" s="172"/>
    </row>
    <row r="631" spans="10:22">
      <c r="J631" s="35"/>
      <c r="K631" s="195"/>
      <c r="L631" s="35"/>
      <c r="M631" s="36"/>
      <c r="N631" s="36"/>
      <c r="O631" s="35"/>
      <c r="Q631" s="36"/>
      <c r="R631" s="36"/>
      <c r="S631" s="172"/>
      <c r="T631" s="172"/>
      <c r="U631" s="172"/>
      <c r="V631" s="172"/>
    </row>
    <row r="632" spans="10:22">
      <c r="J632" s="35"/>
      <c r="K632" s="195"/>
      <c r="L632" s="35"/>
      <c r="M632" s="36"/>
      <c r="N632" s="36"/>
      <c r="O632" s="35"/>
      <c r="Q632" s="36"/>
      <c r="R632" s="36"/>
      <c r="S632" s="172"/>
      <c r="T632" s="172"/>
      <c r="U632" s="172"/>
      <c r="V632" s="172"/>
    </row>
    <row r="633" spans="10:22">
      <c r="J633" s="35"/>
      <c r="K633" s="195"/>
      <c r="L633" s="35"/>
      <c r="M633" s="36"/>
      <c r="N633" s="36"/>
      <c r="O633" s="35"/>
      <c r="Q633" s="36"/>
      <c r="R633" s="36"/>
      <c r="S633" s="172"/>
      <c r="T633" s="172"/>
      <c r="U633" s="172"/>
      <c r="V633" s="172"/>
    </row>
    <row r="634" spans="10:22">
      <c r="J634" s="35"/>
      <c r="K634" s="195"/>
      <c r="L634" s="35"/>
      <c r="M634" s="36"/>
      <c r="N634" s="36"/>
      <c r="O634" s="35"/>
      <c r="Q634" s="36"/>
      <c r="R634" s="36"/>
      <c r="S634" s="172"/>
      <c r="T634" s="172"/>
      <c r="U634" s="172"/>
      <c r="V634" s="172"/>
    </row>
    <row r="635" spans="10:22">
      <c r="J635" s="35"/>
      <c r="K635" s="195"/>
      <c r="L635" s="35"/>
      <c r="M635" s="36"/>
      <c r="N635" s="36"/>
      <c r="O635" s="35"/>
      <c r="Q635" s="36"/>
      <c r="R635" s="36"/>
      <c r="S635" s="172"/>
      <c r="T635" s="172"/>
      <c r="U635" s="172"/>
      <c r="V635" s="172"/>
    </row>
    <row r="636" spans="10:22">
      <c r="J636" s="35"/>
      <c r="K636" s="195"/>
      <c r="L636" s="35"/>
      <c r="M636" s="36"/>
      <c r="N636" s="36"/>
      <c r="O636" s="35"/>
      <c r="Q636" s="36"/>
      <c r="R636" s="36"/>
      <c r="S636" s="172"/>
      <c r="T636" s="172"/>
      <c r="U636" s="172"/>
      <c r="V636" s="172"/>
    </row>
    <row r="637" spans="10:22">
      <c r="J637" s="35"/>
      <c r="K637" s="195"/>
      <c r="L637" s="35"/>
      <c r="M637" s="36"/>
      <c r="N637" s="36"/>
      <c r="O637" s="35"/>
      <c r="Q637" s="36"/>
      <c r="R637" s="36"/>
      <c r="S637" s="172"/>
      <c r="T637" s="172"/>
      <c r="U637" s="172"/>
      <c r="V637" s="172"/>
    </row>
    <row r="638" spans="10:22">
      <c r="J638" s="35"/>
      <c r="K638" s="195"/>
      <c r="L638" s="35"/>
      <c r="M638" s="36"/>
      <c r="N638" s="36"/>
      <c r="O638" s="35"/>
      <c r="Q638" s="36"/>
      <c r="R638" s="36"/>
      <c r="S638" s="172"/>
      <c r="T638" s="172"/>
      <c r="U638" s="172"/>
      <c r="V638" s="172"/>
    </row>
    <row r="639" spans="10:22">
      <c r="J639" s="35"/>
      <c r="K639" s="195"/>
      <c r="L639" s="35"/>
      <c r="M639" s="36"/>
      <c r="N639" s="36"/>
      <c r="O639" s="35"/>
      <c r="Q639" s="36"/>
      <c r="R639" s="36"/>
      <c r="S639" s="172"/>
      <c r="T639" s="172"/>
      <c r="U639" s="172"/>
      <c r="V639" s="172"/>
    </row>
    <row r="640" spans="10:22">
      <c r="J640" s="35"/>
      <c r="K640" s="195"/>
      <c r="L640" s="35"/>
      <c r="M640" s="36"/>
      <c r="N640" s="36"/>
      <c r="O640" s="35"/>
      <c r="Q640" s="36"/>
      <c r="R640" s="36"/>
      <c r="S640" s="172"/>
      <c r="T640" s="172"/>
      <c r="U640" s="172"/>
      <c r="V640" s="172"/>
    </row>
    <row r="641" spans="10:22">
      <c r="J641" s="35"/>
      <c r="K641" s="195"/>
      <c r="L641" s="35"/>
      <c r="M641" s="36"/>
      <c r="N641" s="36"/>
      <c r="O641" s="35"/>
      <c r="Q641" s="36"/>
      <c r="R641" s="36"/>
      <c r="S641" s="172"/>
      <c r="T641" s="172"/>
      <c r="U641" s="172"/>
      <c r="V641" s="172"/>
    </row>
    <row r="642" spans="10:22">
      <c r="J642" s="35"/>
      <c r="K642" s="195"/>
      <c r="L642" s="35"/>
      <c r="M642" s="36"/>
      <c r="N642" s="36"/>
      <c r="O642" s="35"/>
      <c r="Q642" s="36"/>
      <c r="R642" s="36"/>
      <c r="S642" s="172"/>
      <c r="T642" s="172"/>
      <c r="U642" s="172"/>
      <c r="V642" s="172"/>
    </row>
    <row r="643" spans="10:22">
      <c r="J643" s="35"/>
      <c r="K643" s="195"/>
      <c r="L643" s="35"/>
      <c r="M643" s="36"/>
      <c r="N643" s="36"/>
      <c r="O643" s="35"/>
      <c r="Q643" s="36"/>
      <c r="R643" s="36"/>
      <c r="S643" s="172"/>
      <c r="T643" s="172"/>
      <c r="U643" s="172"/>
      <c r="V643" s="172"/>
    </row>
    <row r="644" spans="10:22">
      <c r="J644" s="35"/>
      <c r="K644" s="195"/>
      <c r="L644" s="35"/>
      <c r="M644" s="36"/>
      <c r="N644" s="36"/>
      <c r="O644" s="35"/>
      <c r="Q644" s="36"/>
      <c r="R644" s="36"/>
      <c r="S644" s="172"/>
      <c r="T644" s="172"/>
      <c r="U644" s="172"/>
      <c r="V644" s="172"/>
    </row>
    <row r="645" spans="10:22">
      <c r="J645" s="35"/>
      <c r="K645" s="195"/>
      <c r="L645" s="35"/>
      <c r="M645" s="36"/>
      <c r="N645" s="36"/>
      <c r="O645" s="35"/>
      <c r="Q645" s="36"/>
      <c r="R645" s="36"/>
      <c r="S645" s="172"/>
      <c r="T645" s="172"/>
      <c r="U645" s="172"/>
      <c r="V645" s="172"/>
    </row>
    <row r="646" spans="10:22">
      <c r="J646" s="35"/>
      <c r="K646" s="195"/>
      <c r="L646" s="35"/>
      <c r="M646" s="36"/>
      <c r="N646" s="36"/>
      <c r="O646" s="35"/>
      <c r="Q646" s="36"/>
      <c r="R646" s="36"/>
      <c r="S646" s="172"/>
      <c r="T646" s="172"/>
      <c r="U646" s="172"/>
      <c r="V646" s="172"/>
    </row>
    <row r="647" spans="10:22">
      <c r="J647" s="35"/>
      <c r="K647" s="195"/>
      <c r="L647" s="35"/>
      <c r="M647" s="36"/>
      <c r="N647" s="36"/>
      <c r="O647" s="35"/>
      <c r="Q647" s="36"/>
      <c r="R647" s="36"/>
      <c r="S647" s="172"/>
      <c r="T647" s="172"/>
      <c r="U647" s="172"/>
      <c r="V647" s="172"/>
    </row>
    <row r="648" spans="10:22">
      <c r="J648" s="35"/>
      <c r="K648" s="195"/>
      <c r="L648" s="35"/>
      <c r="M648" s="36"/>
      <c r="N648" s="36"/>
      <c r="O648" s="35"/>
      <c r="Q648" s="36"/>
      <c r="R648" s="36"/>
      <c r="S648" s="172"/>
      <c r="T648" s="172"/>
      <c r="U648" s="172"/>
      <c r="V648" s="172"/>
    </row>
    <row r="649" spans="10:22">
      <c r="J649" s="35"/>
      <c r="K649" s="195"/>
      <c r="L649" s="35"/>
      <c r="M649" s="36"/>
      <c r="N649" s="36"/>
      <c r="O649" s="35"/>
      <c r="Q649" s="36"/>
      <c r="R649" s="36"/>
      <c r="S649" s="172"/>
      <c r="T649" s="172"/>
      <c r="U649" s="172"/>
      <c r="V649" s="172"/>
    </row>
    <row r="650" spans="10:22">
      <c r="J650" s="35"/>
      <c r="K650" s="195"/>
      <c r="L650" s="35"/>
      <c r="M650" s="36"/>
      <c r="N650" s="36"/>
      <c r="O650" s="35"/>
      <c r="Q650" s="36"/>
      <c r="R650" s="36"/>
      <c r="S650" s="172"/>
      <c r="T650" s="172"/>
      <c r="U650" s="172"/>
      <c r="V650" s="172"/>
    </row>
    <row r="651" spans="10:22">
      <c r="J651" s="35"/>
      <c r="K651" s="195"/>
      <c r="L651" s="35"/>
      <c r="M651" s="36"/>
      <c r="N651" s="36"/>
      <c r="O651" s="35"/>
      <c r="Q651" s="36"/>
      <c r="R651" s="36"/>
      <c r="S651" s="172"/>
      <c r="T651" s="172"/>
      <c r="U651" s="172"/>
      <c r="V651" s="172"/>
    </row>
    <row r="652" spans="10:22">
      <c r="J652" s="35"/>
      <c r="K652" s="195"/>
      <c r="L652" s="35"/>
      <c r="M652" s="36"/>
      <c r="N652" s="36"/>
      <c r="O652" s="35"/>
      <c r="Q652" s="36"/>
      <c r="R652" s="36"/>
      <c r="S652" s="172"/>
      <c r="T652" s="172"/>
      <c r="U652" s="172"/>
      <c r="V652" s="172"/>
    </row>
    <row r="653" spans="10:22">
      <c r="J653" s="35"/>
      <c r="K653" s="195"/>
      <c r="L653" s="35"/>
      <c r="M653" s="36"/>
      <c r="N653" s="36"/>
      <c r="O653" s="35"/>
      <c r="Q653" s="36"/>
      <c r="R653" s="36"/>
      <c r="S653" s="172"/>
      <c r="T653" s="172"/>
      <c r="U653" s="172"/>
      <c r="V653" s="172"/>
    </row>
    <row r="654" spans="10:22">
      <c r="J654" s="35"/>
      <c r="K654" s="195"/>
      <c r="L654" s="35"/>
      <c r="M654" s="36"/>
      <c r="N654" s="36"/>
      <c r="O654" s="35"/>
      <c r="Q654" s="36"/>
      <c r="R654" s="36"/>
      <c r="S654" s="172"/>
      <c r="T654" s="172"/>
      <c r="U654" s="172"/>
      <c r="V654" s="172"/>
    </row>
    <row r="655" spans="10:22">
      <c r="J655" s="35"/>
      <c r="K655" s="195"/>
      <c r="L655" s="35"/>
      <c r="M655" s="36"/>
      <c r="N655" s="36"/>
      <c r="O655" s="35"/>
      <c r="Q655" s="36"/>
      <c r="R655" s="36"/>
      <c r="S655" s="172"/>
      <c r="T655" s="172"/>
      <c r="U655" s="172"/>
      <c r="V655" s="172"/>
    </row>
    <row r="656" spans="10:22">
      <c r="J656" s="35"/>
      <c r="K656" s="195"/>
      <c r="L656" s="35"/>
      <c r="M656" s="36"/>
      <c r="N656" s="36"/>
      <c r="O656" s="35"/>
      <c r="Q656" s="36"/>
      <c r="R656" s="36"/>
      <c r="S656" s="172"/>
      <c r="T656" s="172"/>
      <c r="U656" s="172"/>
      <c r="V656" s="172"/>
    </row>
    <row r="657" spans="10:22">
      <c r="J657" s="35"/>
      <c r="K657" s="195"/>
      <c r="L657" s="35"/>
      <c r="M657" s="36"/>
      <c r="N657" s="36"/>
      <c r="O657" s="35"/>
      <c r="Q657" s="36"/>
      <c r="R657" s="36"/>
      <c r="S657" s="172"/>
      <c r="T657" s="172"/>
      <c r="U657" s="172"/>
      <c r="V657" s="172"/>
    </row>
    <row r="658" spans="10:22">
      <c r="J658" s="35"/>
      <c r="K658" s="195"/>
      <c r="L658" s="35"/>
      <c r="M658" s="36"/>
      <c r="N658" s="36"/>
      <c r="O658" s="35"/>
      <c r="Q658" s="36"/>
      <c r="R658" s="36"/>
      <c r="S658" s="172"/>
      <c r="T658" s="172"/>
      <c r="U658" s="172"/>
      <c r="V658" s="172"/>
    </row>
    <row r="659" spans="10:22">
      <c r="J659" s="35"/>
      <c r="K659" s="195"/>
      <c r="L659" s="35"/>
      <c r="M659" s="36"/>
      <c r="N659" s="36"/>
      <c r="O659" s="35"/>
      <c r="Q659" s="36"/>
      <c r="R659" s="36"/>
      <c r="S659" s="172"/>
      <c r="T659" s="172"/>
      <c r="U659" s="172"/>
      <c r="V659" s="172"/>
    </row>
    <row r="660" spans="10:22">
      <c r="J660" s="35"/>
      <c r="K660" s="195"/>
      <c r="L660" s="35"/>
      <c r="M660" s="36"/>
      <c r="N660" s="36"/>
      <c r="O660" s="35"/>
      <c r="Q660" s="36"/>
      <c r="R660" s="36"/>
      <c r="S660" s="172"/>
      <c r="T660" s="172"/>
      <c r="U660" s="172"/>
      <c r="V660" s="172"/>
    </row>
    <row r="661" spans="10:22">
      <c r="J661" s="35"/>
      <c r="K661" s="195"/>
      <c r="L661" s="35"/>
      <c r="M661" s="36"/>
      <c r="N661" s="36"/>
      <c r="O661" s="35"/>
      <c r="Q661" s="36"/>
      <c r="R661" s="36"/>
      <c r="S661" s="172"/>
      <c r="T661" s="172"/>
      <c r="U661" s="172"/>
      <c r="V661" s="172"/>
    </row>
    <row r="662" spans="10:22">
      <c r="J662" s="35"/>
      <c r="K662" s="195"/>
      <c r="L662" s="35"/>
      <c r="M662" s="36"/>
      <c r="N662" s="36"/>
      <c r="O662" s="35"/>
      <c r="Q662" s="36"/>
      <c r="R662" s="36"/>
      <c r="S662" s="172"/>
      <c r="T662" s="172"/>
      <c r="U662" s="172"/>
      <c r="V662" s="172"/>
    </row>
    <row r="663" spans="10:22">
      <c r="J663" s="35"/>
      <c r="K663" s="195"/>
      <c r="L663" s="35"/>
      <c r="M663" s="36"/>
      <c r="N663" s="36"/>
      <c r="O663" s="35"/>
      <c r="Q663" s="36"/>
      <c r="R663" s="36"/>
      <c r="S663" s="172"/>
      <c r="T663" s="172"/>
      <c r="U663" s="172"/>
      <c r="V663" s="172"/>
    </row>
    <row r="664" spans="10:22">
      <c r="J664" s="35"/>
      <c r="K664" s="195"/>
      <c r="L664" s="35"/>
      <c r="M664" s="36"/>
      <c r="N664" s="36"/>
      <c r="O664" s="35"/>
      <c r="Q664" s="36"/>
      <c r="R664" s="36"/>
      <c r="S664" s="172"/>
      <c r="T664" s="172"/>
      <c r="U664" s="172"/>
      <c r="V664" s="172"/>
    </row>
    <row r="665" spans="10:22">
      <c r="J665" s="35"/>
      <c r="K665" s="195"/>
      <c r="L665" s="35"/>
      <c r="M665" s="36"/>
      <c r="N665" s="36"/>
      <c r="O665" s="35"/>
      <c r="Q665" s="36"/>
      <c r="R665" s="36"/>
      <c r="S665" s="172"/>
      <c r="T665" s="172"/>
      <c r="U665" s="172"/>
      <c r="V665" s="172"/>
    </row>
    <row r="666" spans="10:22">
      <c r="J666" s="35"/>
      <c r="K666" s="195"/>
      <c r="L666" s="35"/>
      <c r="M666" s="36"/>
      <c r="N666" s="36"/>
      <c r="O666" s="35"/>
      <c r="Q666" s="36"/>
      <c r="R666" s="36"/>
      <c r="S666" s="172"/>
      <c r="T666" s="172"/>
      <c r="U666" s="172"/>
      <c r="V666" s="172"/>
    </row>
    <row r="667" spans="10:22">
      <c r="J667" s="35"/>
      <c r="K667" s="195"/>
      <c r="L667" s="35"/>
      <c r="M667" s="36"/>
      <c r="N667" s="36"/>
      <c r="O667" s="35"/>
      <c r="Q667" s="36"/>
      <c r="R667" s="36"/>
      <c r="S667" s="172"/>
      <c r="T667" s="172"/>
      <c r="U667" s="172"/>
      <c r="V667" s="172"/>
    </row>
    <row r="668" spans="10:22">
      <c r="J668" s="35"/>
      <c r="K668" s="195"/>
      <c r="L668" s="35"/>
      <c r="M668" s="36"/>
      <c r="N668" s="36"/>
      <c r="O668" s="35"/>
      <c r="Q668" s="36"/>
      <c r="R668" s="36"/>
      <c r="S668" s="172"/>
      <c r="T668" s="172"/>
      <c r="U668" s="172"/>
      <c r="V668" s="172"/>
    </row>
    <row r="669" spans="10:22">
      <c r="J669" s="35"/>
      <c r="K669" s="195"/>
      <c r="L669" s="35"/>
      <c r="M669" s="36"/>
      <c r="N669" s="36"/>
      <c r="O669" s="35"/>
      <c r="Q669" s="36"/>
      <c r="R669" s="36"/>
      <c r="S669" s="172"/>
      <c r="T669" s="172"/>
      <c r="U669" s="172"/>
      <c r="V669" s="172"/>
    </row>
    <row r="670" spans="10:22">
      <c r="J670" s="35"/>
      <c r="K670" s="195"/>
      <c r="L670" s="35"/>
      <c r="M670" s="36"/>
      <c r="N670" s="36"/>
      <c r="O670" s="35"/>
      <c r="Q670" s="36"/>
      <c r="R670" s="36"/>
      <c r="S670" s="172"/>
      <c r="T670" s="172"/>
      <c r="U670" s="172"/>
      <c r="V670" s="172"/>
    </row>
    <row r="671" spans="10:22">
      <c r="J671" s="35"/>
      <c r="K671" s="195"/>
      <c r="L671" s="35"/>
      <c r="M671" s="36"/>
      <c r="N671" s="36"/>
      <c r="O671" s="35"/>
      <c r="Q671" s="36"/>
      <c r="R671" s="36"/>
      <c r="S671" s="172"/>
      <c r="T671" s="172"/>
      <c r="U671" s="172"/>
      <c r="V671" s="172"/>
    </row>
    <row r="672" spans="10:22">
      <c r="J672" s="35"/>
      <c r="K672" s="195"/>
      <c r="L672" s="35"/>
      <c r="M672" s="36"/>
      <c r="N672" s="36"/>
      <c r="O672" s="35"/>
      <c r="Q672" s="36"/>
      <c r="R672" s="36"/>
      <c r="S672" s="172"/>
      <c r="T672" s="172"/>
      <c r="U672" s="172"/>
      <c r="V672" s="172"/>
    </row>
    <row r="673" spans="10:22">
      <c r="J673" s="35"/>
      <c r="K673" s="195"/>
      <c r="L673" s="35"/>
      <c r="M673" s="36"/>
      <c r="N673" s="36"/>
      <c r="O673" s="35"/>
      <c r="Q673" s="36"/>
      <c r="R673" s="36"/>
      <c r="S673" s="172"/>
      <c r="T673" s="172"/>
      <c r="U673" s="172"/>
      <c r="V673" s="172"/>
    </row>
    <row r="674" spans="10:22">
      <c r="J674" s="35"/>
      <c r="K674" s="195"/>
      <c r="L674" s="35"/>
      <c r="M674" s="36"/>
      <c r="N674" s="36"/>
      <c r="O674" s="35"/>
      <c r="Q674" s="36"/>
      <c r="R674" s="36"/>
      <c r="S674" s="172"/>
      <c r="T674" s="172"/>
      <c r="U674" s="172"/>
      <c r="V674" s="172"/>
    </row>
    <row r="675" spans="10:22">
      <c r="J675" s="35"/>
      <c r="K675" s="195"/>
      <c r="L675" s="35"/>
      <c r="M675" s="36"/>
      <c r="N675" s="36"/>
      <c r="O675" s="35"/>
      <c r="Q675" s="36"/>
      <c r="R675" s="36"/>
      <c r="S675" s="172"/>
      <c r="T675" s="172"/>
      <c r="U675" s="172"/>
      <c r="V675" s="172"/>
    </row>
    <row r="676" spans="10:22">
      <c r="J676" s="35"/>
      <c r="K676" s="195"/>
      <c r="L676" s="35"/>
      <c r="M676" s="36"/>
      <c r="N676" s="36"/>
      <c r="O676" s="35"/>
      <c r="Q676" s="36"/>
      <c r="R676" s="36"/>
      <c r="S676" s="172"/>
      <c r="T676" s="172"/>
      <c r="U676" s="172"/>
      <c r="V676" s="172"/>
    </row>
    <row r="677" spans="10:22">
      <c r="J677" s="35"/>
      <c r="K677" s="195"/>
      <c r="L677" s="35"/>
      <c r="M677" s="36"/>
      <c r="N677" s="36"/>
      <c r="O677" s="35"/>
      <c r="Q677" s="36"/>
      <c r="R677" s="36"/>
      <c r="S677" s="172"/>
      <c r="T677" s="172"/>
      <c r="U677" s="172"/>
      <c r="V677" s="172"/>
    </row>
    <row r="678" spans="10:22">
      <c r="J678" s="35"/>
      <c r="K678" s="195"/>
      <c r="L678" s="35"/>
      <c r="M678" s="36"/>
      <c r="N678" s="36"/>
      <c r="O678" s="35"/>
      <c r="Q678" s="36"/>
      <c r="R678" s="36"/>
      <c r="S678" s="172"/>
      <c r="T678" s="172"/>
      <c r="U678" s="172"/>
      <c r="V678" s="172"/>
    </row>
    <row r="679" spans="10:22">
      <c r="J679" s="35"/>
      <c r="K679" s="195"/>
      <c r="L679" s="35"/>
      <c r="M679" s="36"/>
      <c r="N679" s="36"/>
      <c r="O679" s="35"/>
      <c r="Q679" s="36"/>
      <c r="R679" s="36"/>
      <c r="S679" s="172"/>
      <c r="T679" s="172"/>
      <c r="U679" s="172"/>
      <c r="V679" s="172"/>
    </row>
    <row r="680" spans="10:22">
      <c r="J680" s="35"/>
      <c r="K680" s="195"/>
      <c r="L680" s="35"/>
      <c r="M680" s="36"/>
      <c r="N680" s="36"/>
      <c r="O680" s="35"/>
      <c r="Q680" s="36"/>
      <c r="R680" s="36"/>
      <c r="S680" s="172"/>
      <c r="T680" s="172"/>
      <c r="U680" s="172"/>
      <c r="V680" s="172"/>
    </row>
    <row r="681" spans="10:22">
      <c r="J681" s="35"/>
      <c r="K681" s="195"/>
      <c r="L681" s="35"/>
      <c r="M681" s="36"/>
      <c r="N681" s="36"/>
      <c r="O681" s="35"/>
      <c r="Q681" s="36"/>
      <c r="R681" s="36"/>
      <c r="S681" s="172"/>
      <c r="T681" s="172"/>
      <c r="U681" s="172"/>
      <c r="V681" s="172"/>
    </row>
    <row r="682" spans="10:22">
      <c r="J682" s="35"/>
      <c r="K682" s="195"/>
      <c r="L682" s="35"/>
      <c r="M682" s="36"/>
      <c r="N682" s="36"/>
      <c r="O682" s="35"/>
      <c r="Q682" s="36"/>
      <c r="R682" s="36"/>
      <c r="S682" s="172"/>
      <c r="T682" s="172"/>
      <c r="U682" s="172"/>
      <c r="V682" s="172"/>
    </row>
    <row r="683" spans="10:22">
      <c r="J683" s="35"/>
      <c r="K683" s="195"/>
      <c r="L683" s="35"/>
      <c r="M683" s="36"/>
      <c r="N683" s="36"/>
      <c r="O683" s="35"/>
      <c r="Q683" s="36"/>
      <c r="R683" s="36"/>
      <c r="S683" s="172"/>
      <c r="T683" s="172"/>
      <c r="U683" s="172"/>
      <c r="V683" s="172"/>
    </row>
    <row r="684" spans="10:22">
      <c r="J684" s="35"/>
      <c r="K684" s="195"/>
      <c r="L684" s="35"/>
      <c r="M684" s="36"/>
      <c r="N684" s="36"/>
      <c r="O684" s="35"/>
      <c r="Q684" s="36"/>
      <c r="R684" s="36"/>
      <c r="S684" s="172"/>
      <c r="T684" s="172"/>
      <c r="U684" s="172"/>
      <c r="V684" s="172"/>
    </row>
    <row r="685" spans="10:22">
      <c r="J685" s="35"/>
      <c r="K685" s="195"/>
      <c r="L685" s="35"/>
      <c r="M685" s="36"/>
      <c r="N685" s="36"/>
      <c r="O685" s="35"/>
      <c r="Q685" s="36"/>
      <c r="R685" s="36"/>
      <c r="S685" s="172"/>
      <c r="T685" s="172"/>
      <c r="U685" s="172"/>
      <c r="V685" s="172"/>
    </row>
    <row r="686" spans="10:22">
      <c r="J686" s="35"/>
      <c r="K686" s="195"/>
      <c r="L686" s="35"/>
      <c r="M686" s="36"/>
      <c r="N686" s="36"/>
      <c r="O686" s="35"/>
      <c r="Q686" s="36"/>
      <c r="R686" s="36"/>
      <c r="S686" s="172"/>
      <c r="T686" s="172"/>
      <c r="U686" s="172"/>
      <c r="V686" s="172"/>
    </row>
    <row r="687" spans="10:22">
      <c r="J687" s="35"/>
      <c r="K687" s="195"/>
      <c r="L687" s="35"/>
      <c r="M687" s="36"/>
      <c r="N687" s="36"/>
      <c r="O687" s="35"/>
      <c r="Q687" s="36"/>
      <c r="R687" s="36"/>
      <c r="S687" s="172"/>
      <c r="T687" s="172"/>
      <c r="U687" s="172"/>
      <c r="V687" s="172"/>
    </row>
    <row r="688" spans="10:22">
      <c r="J688" s="35"/>
      <c r="K688" s="195"/>
      <c r="L688" s="35"/>
      <c r="M688" s="36"/>
      <c r="N688" s="36"/>
      <c r="O688" s="35"/>
      <c r="Q688" s="36"/>
      <c r="R688" s="36"/>
      <c r="S688" s="172"/>
      <c r="T688" s="172"/>
      <c r="U688" s="172"/>
      <c r="V688" s="172"/>
    </row>
    <row r="689" spans="10:22">
      <c r="J689" s="35"/>
      <c r="K689" s="195"/>
      <c r="L689" s="35"/>
      <c r="M689" s="36"/>
      <c r="N689" s="36"/>
      <c r="O689" s="35"/>
      <c r="Q689" s="36"/>
      <c r="R689" s="36"/>
      <c r="S689" s="172"/>
      <c r="T689" s="172"/>
      <c r="U689" s="172"/>
      <c r="V689" s="172"/>
    </row>
    <row r="690" spans="10:22">
      <c r="J690" s="35"/>
      <c r="K690" s="195"/>
      <c r="L690" s="35"/>
      <c r="M690" s="36"/>
      <c r="N690" s="36"/>
      <c r="O690" s="35"/>
      <c r="Q690" s="36"/>
      <c r="R690" s="36"/>
      <c r="S690" s="172"/>
      <c r="T690" s="172"/>
      <c r="U690" s="172"/>
      <c r="V690" s="172"/>
    </row>
    <row r="691" spans="10:22">
      <c r="J691" s="35"/>
      <c r="K691" s="195"/>
      <c r="L691" s="35"/>
      <c r="M691" s="36"/>
      <c r="N691" s="36"/>
      <c r="O691" s="35"/>
      <c r="Q691" s="36"/>
      <c r="R691" s="36"/>
      <c r="S691" s="172"/>
      <c r="T691" s="172"/>
      <c r="U691" s="172"/>
      <c r="V691" s="172"/>
    </row>
    <row r="692" spans="10:22">
      <c r="J692" s="35"/>
      <c r="K692" s="195"/>
      <c r="L692" s="35"/>
      <c r="M692" s="36"/>
      <c r="N692" s="36"/>
      <c r="O692" s="35"/>
      <c r="Q692" s="36"/>
      <c r="R692" s="36"/>
      <c r="S692" s="172"/>
      <c r="T692" s="172"/>
      <c r="U692" s="172"/>
      <c r="V692" s="172"/>
    </row>
    <row r="693" spans="10:22">
      <c r="J693" s="35"/>
      <c r="K693" s="195"/>
      <c r="L693" s="35"/>
      <c r="M693" s="36"/>
      <c r="N693" s="36"/>
      <c r="O693" s="35"/>
      <c r="Q693" s="36"/>
      <c r="R693" s="36"/>
      <c r="S693" s="172"/>
      <c r="T693" s="172"/>
      <c r="U693" s="172"/>
      <c r="V693" s="172"/>
    </row>
    <row r="694" spans="10:22">
      <c r="J694" s="35"/>
      <c r="K694" s="195"/>
      <c r="L694" s="35"/>
      <c r="M694" s="36"/>
      <c r="N694" s="36"/>
      <c r="O694" s="35"/>
      <c r="Q694" s="36"/>
      <c r="R694" s="36"/>
      <c r="S694" s="172"/>
      <c r="T694" s="172"/>
      <c r="U694" s="172"/>
      <c r="V694" s="172"/>
    </row>
    <row r="695" spans="10:22">
      <c r="J695" s="35"/>
      <c r="K695" s="195"/>
      <c r="L695" s="35"/>
      <c r="M695" s="36"/>
      <c r="N695" s="36"/>
      <c r="O695" s="35"/>
      <c r="Q695" s="36"/>
      <c r="R695" s="36"/>
      <c r="S695" s="172"/>
      <c r="T695" s="172"/>
      <c r="U695" s="172"/>
      <c r="V695" s="172"/>
    </row>
    <row r="696" spans="10:22">
      <c r="J696" s="35"/>
      <c r="K696" s="195"/>
      <c r="L696" s="35"/>
      <c r="M696" s="36"/>
      <c r="N696" s="36"/>
      <c r="O696" s="35"/>
      <c r="Q696" s="36"/>
      <c r="R696" s="36"/>
      <c r="S696" s="172"/>
      <c r="T696" s="172"/>
      <c r="U696" s="172"/>
      <c r="V696" s="172"/>
    </row>
    <row r="697" spans="10:22">
      <c r="J697" s="35"/>
      <c r="K697" s="195"/>
      <c r="L697" s="35"/>
      <c r="M697" s="36"/>
      <c r="N697" s="36"/>
      <c r="O697" s="35"/>
      <c r="Q697" s="36"/>
      <c r="R697" s="36"/>
      <c r="S697" s="172"/>
      <c r="T697" s="172"/>
      <c r="U697" s="172"/>
      <c r="V697" s="172"/>
    </row>
    <row r="698" spans="10:22">
      <c r="J698" s="35"/>
      <c r="K698" s="195"/>
      <c r="L698" s="35"/>
      <c r="M698" s="36"/>
      <c r="N698" s="36"/>
      <c r="O698" s="35"/>
      <c r="Q698" s="36"/>
      <c r="R698" s="36"/>
      <c r="S698" s="172"/>
      <c r="T698" s="172"/>
      <c r="U698" s="172"/>
      <c r="V698" s="172"/>
    </row>
  </sheetData>
  <protectedRanges>
    <protectedRange sqref="J64" name="Planeacion_2_2_1"/>
    <protectedRange sqref="K64" name="Planeacion_2_2_3"/>
  </protectedRanges>
  <mergeCells count="144">
    <mergeCell ref="Q33:Q34"/>
    <mergeCell ref="R33:R34"/>
    <mergeCell ref="A32:A40"/>
    <mergeCell ref="B32:B40"/>
    <mergeCell ref="C32:C40"/>
    <mergeCell ref="I39:I40"/>
    <mergeCell ref="J39:J40"/>
    <mergeCell ref="K39:K40"/>
    <mergeCell ref="L39:L40"/>
    <mergeCell ref="M39:M40"/>
    <mergeCell ref="G32:G38"/>
    <mergeCell ref="H32:H38"/>
    <mergeCell ref="A42:A65"/>
    <mergeCell ref="G49:G50"/>
    <mergeCell ref="B41:H41"/>
    <mergeCell ref="H39:H40"/>
    <mergeCell ref="L57:L62"/>
    <mergeCell ref="M57:M62"/>
    <mergeCell ref="B42:B65"/>
    <mergeCell ref="F57:F64"/>
    <mergeCell ref="G57:G64"/>
    <mergeCell ref="F51:F56"/>
    <mergeCell ref="G51:G56"/>
    <mergeCell ref="L53:L54"/>
    <mergeCell ref="M53:M54"/>
    <mergeCell ref="C73:E73"/>
    <mergeCell ref="C42:C65"/>
    <mergeCell ref="D42:D51"/>
    <mergeCell ref="E42:E56"/>
    <mergeCell ref="D57:D64"/>
    <mergeCell ref="E57:E64"/>
    <mergeCell ref="N39:N40"/>
    <mergeCell ref="C72:E72"/>
    <mergeCell ref="H51:H56"/>
    <mergeCell ref="F42:F47"/>
    <mergeCell ref="G42:G47"/>
    <mergeCell ref="J57:J58"/>
    <mergeCell ref="K57:K58"/>
    <mergeCell ref="F49:F50"/>
    <mergeCell ref="H57:H64"/>
    <mergeCell ref="I61:I62"/>
    <mergeCell ref="I59:I60"/>
    <mergeCell ref="I57:I58"/>
    <mergeCell ref="C66:E66"/>
    <mergeCell ref="F39:F40"/>
    <mergeCell ref="G39:G40"/>
    <mergeCell ref="N53:N54"/>
    <mergeCell ref="AM39:AM40"/>
    <mergeCell ref="O39:O40"/>
    <mergeCell ref="W39:W40"/>
    <mergeCell ref="X39:X40"/>
    <mergeCell ref="Y39:Y40"/>
    <mergeCell ref="Z39:Z40"/>
    <mergeCell ref="AA39:AA40"/>
    <mergeCell ref="P39:P40"/>
    <mergeCell ref="Q39:Q40"/>
    <mergeCell ref="R39:R40"/>
    <mergeCell ref="S39:S40"/>
    <mergeCell ref="AJ39:AJ40"/>
    <mergeCell ref="U39:U40"/>
    <mergeCell ref="V39:V40"/>
    <mergeCell ref="AH39:AH40"/>
    <mergeCell ref="AI39:AI40"/>
    <mergeCell ref="AD39:AD40"/>
    <mergeCell ref="AE39:AE40"/>
    <mergeCell ref="AF39:AF40"/>
    <mergeCell ref="AG39:AG40"/>
    <mergeCell ref="AK39:AK40"/>
    <mergeCell ref="AL39:AL40"/>
    <mergeCell ref="AX39:AX40"/>
    <mergeCell ref="AN39:AN40"/>
    <mergeCell ref="AO39:AO40"/>
    <mergeCell ref="AP39:AP40"/>
    <mergeCell ref="AQ39:AQ40"/>
    <mergeCell ref="AR39:AR40"/>
    <mergeCell ref="AS39:AS40"/>
    <mergeCell ref="AV39:AV40"/>
    <mergeCell ref="AT39:AT40"/>
    <mergeCell ref="AU39:AU40"/>
    <mergeCell ref="B4:H4"/>
    <mergeCell ref="AB39:AB40"/>
    <mergeCell ref="A26:A30"/>
    <mergeCell ref="B26:B30"/>
    <mergeCell ref="C26:C30"/>
    <mergeCell ref="B25:H25"/>
    <mergeCell ref="A1:AX1"/>
    <mergeCell ref="A2:E2"/>
    <mergeCell ref="J2:R2"/>
    <mergeCell ref="S2:V2"/>
    <mergeCell ref="W2:AX2"/>
    <mergeCell ref="F2:H2"/>
    <mergeCell ref="X3:AB3"/>
    <mergeCell ref="AD3:AH3"/>
    <mergeCell ref="AJ3:AN3"/>
    <mergeCell ref="AP3:AT3"/>
    <mergeCell ref="A5:A24"/>
    <mergeCell ref="B5:B24"/>
    <mergeCell ref="C5:C24"/>
    <mergeCell ref="D11:D17"/>
    <mergeCell ref="AC39:AC40"/>
    <mergeCell ref="T39:T40"/>
    <mergeCell ref="E11:E17"/>
    <mergeCell ref="AW39:AW40"/>
    <mergeCell ref="G9:G10"/>
    <mergeCell ref="D5:D10"/>
    <mergeCell ref="E5:E10"/>
    <mergeCell ref="F5:F10"/>
    <mergeCell ref="E33:E37"/>
    <mergeCell ref="D33:D37"/>
    <mergeCell ref="J33:J35"/>
    <mergeCell ref="M33:M35"/>
    <mergeCell ref="P33:P35"/>
    <mergeCell ref="D18:D23"/>
    <mergeCell ref="E18:E23"/>
    <mergeCell ref="J7:J8"/>
    <mergeCell ref="K7:K8"/>
    <mergeCell ref="G5:G8"/>
    <mergeCell ref="D26:D29"/>
    <mergeCell ref="E26:E29"/>
    <mergeCell ref="F26:F29"/>
    <mergeCell ref="G26:G29"/>
    <mergeCell ref="F11:F16"/>
    <mergeCell ref="G11:G16"/>
    <mergeCell ref="B31:H31"/>
    <mergeCell ref="F20:F22"/>
    <mergeCell ref="G21:G22"/>
    <mergeCell ref="F32:F38"/>
    <mergeCell ref="P61:P62"/>
    <mergeCell ref="P57:P58"/>
    <mergeCell ref="P59:P60"/>
    <mergeCell ref="H5:H8"/>
    <mergeCell ref="I7:I8"/>
    <mergeCell ref="H9:H10"/>
    <mergeCell ref="H15:H16"/>
    <mergeCell ref="H11:H12"/>
    <mergeCell ref="H21:H22"/>
    <mergeCell ref="H26:H29"/>
    <mergeCell ref="I33:I35"/>
    <mergeCell ref="H46:H47"/>
    <mergeCell ref="N57:N58"/>
    <mergeCell ref="J59:J60"/>
    <mergeCell ref="J61:J62"/>
    <mergeCell ref="O53:O54"/>
    <mergeCell ref="P53:P54"/>
  </mergeCells>
  <conditionalFormatting sqref="AC5:AC24 AI5:AI24 AI26:AI30 AO5:AO24 AO26:AO30 AC26:AC30 AU5:AV24 AU26:AV30 AC42:AC65 AI42:AI65 AO42:AO65 AU42:AV65 AC32:AC39 AI32:AI39 AO32:AO39 AU32:AV39">
    <cfRule type="cellIs" dxfId="4" priority="36" operator="between">
      <formula>0.8</formula>
      <formula>1</formula>
    </cfRule>
    <cfRule type="cellIs" dxfId="3" priority="37" operator="between">
      <formula>0.7</formula>
      <formula>0.7999</formula>
    </cfRule>
    <cfRule type="cellIs" dxfId="2" priority="38" operator="between">
      <formula>0.6</formula>
      <formula>0.6999</formula>
    </cfRule>
    <cfRule type="cellIs" dxfId="1" priority="39" operator="between">
      <formula>0.4</formula>
      <formula>0.5999</formula>
    </cfRule>
    <cfRule type="cellIs" dxfId="0" priority="40" operator="between">
      <formula>0</formula>
      <formula>0.3999</formula>
    </cfRule>
  </conditionalFormatting>
  <hyperlinks>
    <hyperlink ref="H49" r:id="rId1" xr:uid="{00000000-0004-0000-0100-000000000000}"/>
  </hyperlinks>
  <printOptions horizontalCentered="1" verticalCentered="1"/>
  <pageMargins left="0.70866141732283472" right="0.31496062992125984" top="0.55118110236220474" bottom="0.55118110236220474" header="0.31496062992125984" footer="0.31496062992125984"/>
  <pageSetup paperSize="5" scale="24" orientation="landscape"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30"/>
  <sheetViews>
    <sheetView topLeftCell="A86" zoomScale="70" zoomScaleNormal="70" workbookViewId="0">
      <selection activeCell="K103" sqref="K103"/>
    </sheetView>
  </sheetViews>
  <sheetFormatPr baseColWidth="10" defaultColWidth="11.42578125" defaultRowHeight="15"/>
  <cols>
    <col min="1" max="4" width="15.140625" style="199" customWidth="1"/>
    <col min="5" max="5" width="40" style="199" customWidth="1"/>
    <col min="6" max="6" width="15.140625" style="200" customWidth="1"/>
    <col min="7" max="12" width="15.140625" style="5" customWidth="1"/>
    <col min="13" max="13" width="15.140625" style="77" customWidth="1"/>
    <col min="14" max="14" width="41.28515625" style="203" customWidth="1"/>
    <col min="15" max="16384" width="11.42578125" style="5"/>
  </cols>
  <sheetData>
    <row r="1" spans="1:14" ht="15.75" thickBot="1">
      <c r="F1" s="145"/>
    </row>
    <row r="2" spans="1:14" ht="30" customHeight="1" thickBot="1">
      <c r="A2" s="392" t="s">
        <v>0</v>
      </c>
      <c r="B2" s="393"/>
      <c r="C2" s="393"/>
      <c r="D2" s="393"/>
      <c r="E2" s="393"/>
      <c r="F2" s="213" t="s">
        <v>82</v>
      </c>
      <c r="G2" s="387" t="s">
        <v>109</v>
      </c>
      <c r="H2" s="387"/>
      <c r="I2" s="387"/>
      <c r="J2" s="387"/>
      <c r="K2" s="387"/>
      <c r="L2" s="387"/>
      <c r="M2" s="387"/>
      <c r="N2" s="388" t="s">
        <v>367</v>
      </c>
    </row>
    <row r="3" spans="1:14" ht="96" customHeight="1">
      <c r="A3" s="215" t="s">
        <v>1</v>
      </c>
      <c r="B3" s="215" t="s">
        <v>2</v>
      </c>
      <c r="C3" s="216" t="s">
        <v>3</v>
      </c>
      <c r="D3" s="215" t="s">
        <v>4</v>
      </c>
      <c r="E3" s="215" t="s">
        <v>5</v>
      </c>
      <c r="F3" s="217"/>
      <c r="G3" s="214" t="s">
        <v>103</v>
      </c>
      <c r="H3" s="214" t="s">
        <v>104</v>
      </c>
      <c r="I3" s="214" t="s">
        <v>107</v>
      </c>
      <c r="J3" s="214" t="s">
        <v>67</v>
      </c>
      <c r="K3" s="214" t="s">
        <v>106</v>
      </c>
      <c r="L3" s="214" t="s">
        <v>83</v>
      </c>
      <c r="M3" s="214" t="s">
        <v>179</v>
      </c>
      <c r="N3" s="388"/>
    </row>
    <row r="4" spans="1:14" ht="45.75" customHeight="1">
      <c r="A4" s="218">
        <v>1</v>
      </c>
      <c r="B4" s="394" t="s">
        <v>23</v>
      </c>
      <c r="C4" s="395"/>
      <c r="D4" s="395"/>
      <c r="E4" s="395"/>
      <c r="F4" s="357"/>
      <c r="G4" s="358"/>
      <c r="H4" s="358"/>
      <c r="I4" s="358"/>
      <c r="J4" s="358"/>
      <c r="K4" s="358"/>
      <c r="L4" s="358"/>
      <c r="M4" s="358"/>
      <c r="N4" s="209"/>
    </row>
    <row r="5" spans="1:14" ht="30" customHeight="1">
      <c r="A5" s="300"/>
      <c r="B5" s="371">
        <v>1.1000000000000001</v>
      </c>
      <c r="C5" s="368" t="s">
        <v>24</v>
      </c>
      <c r="D5" s="371" t="s">
        <v>25</v>
      </c>
      <c r="E5" s="374" t="s">
        <v>73</v>
      </c>
      <c r="F5" s="222">
        <v>1</v>
      </c>
      <c r="G5" s="223" t="s">
        <v>362</v>
      </c>
      <c r="H5" s="223"/>
      <c r="I5" s="223"/>
      <c r="J5" s="223"/>
      <c r="K5" s="223"/>
      <c r="L5" s="223"/>
      <c r="M5" s="224"/>
      <c r="N5" s="204"/>
    </row>
    <row r="6" spans="1:14" ht="21" customHeight="1">
      <c r="A6" s="301"/>
      <c r="B6" s="379"/>
      <c r="C6" s="368"/>
      <c r="D6" s="379"/>
      <c r="E6" s="380"/>
      <c r="F6" s="222">
        <f>F5+1</f>
        <v>2</v>
      </c>
      <c r="G6" s="223"/>
      <c r="H6" s="223"/>
      <c r="I6" s="223" t="s">
        <v>362</v>
      </c>
      <c r="J6" s="223"/>
      <c r="K6" s="223"/>
      <c r="L6" s="223"/>
      <c r="M6" s="224"/>
      <c r="N6" s="204"/>
    </row>
    <row r="7" spans="1:14" ht="21" customHeight="1">
      <c r="A7" s="301"/>
      <c r="B7" s="379"/>
      <c r="C7" s="368"/>
      <c r="D7" s="379"/>
      <c r="E7" s="380"/>
      <c r="F7" s="225">
        <v>3</v>
      </c>
      <c r="G7" s="223"/>
      <c r="H7" s="223"/>
      <c r="I7" s="223" t="s">
        <v>362</v>
      </c>
      <c r="J7" s="223"/>
      <c r="K7" s="223"/>
      <c r="L7" s="223"/>
      <c r="M7" s="224"/>
      <c r="N7" s="204"/>
    </row>
    <row r="8" spans="1:14" ht="22.5" customHeight="1">
      <c r="A8" s="301"/>
      <c r="B8" s="379"/>
      <c r="C8" s="368"/>
      <c r="D8" s="379"/>
      <c r="E8" s="380"/>
      <c r="F8" s="222">
        <f>F7+1</f>
        <v>4</v>
      </c>
      <c r="G8" s="223"/>
      <c r="H8" s="223"/>
      <c r="I8" s="223" t="s">
        <v>362</v>
      </c>
      <c r="J8" s="223"/>
      <c r="K8" s="223"/>
      <c r="L8" s="223"/>
      <c r="M8" s="224"/>
      <c r="N8" s="205"/>
    </row>
    <row r="9" spans="1:14" ht="33.75" customHeight="1">
      <c r="A9" s="301"/>
      <c r="B9" s="379"/>
      <c r="C9" s="368"/>
      <c r="D9" s="373"/>
      <c r="E9" s="376"/>
      <c r="F9" s="222">
        <f>F8+1</f>
        <v>5</v>
      </c>
      <c r="G9" s="223"/>
      <c r="H9" s="223"/>
      <c r="I9" s="223"/>
      <c r="J9" s="223" t="s">
        <v>362</v>
      </c>
      <c r="K9" s="223"/>
      <c r="L9" s="223"/>
      <c r="M9" s="224"/>
      <c r="N9" s="205"/>
    </row>
    <row r="10" spans="1:14" ht="27.75" customHeight="1">
      <c r="A10" s="363"/>
      <c r="B10" s="379"/>
      <c r="C10" s="368"/>
      <c r="D10" s="371" t="s">
        <v>26</v>
      </c>
      <c r="E10" s="390" t="s">
        <v>27</v>
      </c>
      <c r="F10" s="222">
        <v>6</v>
      </c>
      <c r="G10" s="223"/>
      <c r="H10" s="223"/>
      <c r="I10" s="223" t="s">
        <v>362</v>
      </c>
      <c r="J10" s="223"/>
      <c r="K10" s="223"/>
      <c r="L10" s="223"/>
      <c r="M10" s="224"/>
      <c r="N10" s="205"/>
    </row>
    <row r="11" spans="1:14" ht="27.75" customHeight="1">
      <c r="A11" s="363"/>
      <c r="B11" s="379"/>
      <c r="C11" s="368"/>
      <c r="D11" s="379"/>
      <c r="E11" s="391"/>
      <c r="F11" s="222">
        <v>7</v>
      </c>
      <c r="G11" s="223"/>
      <c r="H11" s="223"/>
      <c r="I11" s="223" t="s">
        <v>362</v>
      </c>
      <c r="J11" s="223"/>
      <c r="K11" s="223"/>
      <c r="L11" s="223"/>
      <c r="M11" s="224"/>
      <c r="N11" s="204"/>
    </row>
    <row r="12" spans="1:14" ht="30" customHeight="1">
      <c r="A12" s="363"/>
      <c r="B12" s="379"/>
      <c r="C12" s="368"/>
      <c r="D12" s="379"/>
      <c r="E12" s="391"/>
      <c r="F12" s="222">
        <v>8</v>
      </c>
      <c r="G12" s="223"/>
      <c r="H12" s="223"/>
      <c r="I12" s="223" t="s">
        <v>362</v>
      </c>
      <c r="J12" s="223"/>
      <c r="K12" s="223"/>
      <c r="L12" s="223"/>
      <c r="M12" s="224"/>
      <c r="N12" s="205"/>
    </row>
    <row r="13" spans="1:14" ht="26.25" customHeight="1">
      <c r="A13" s="363"/>
      <c r="B13" s="379"/>
      <c r="C13" s="368"/>
      <c r="D13" s="379"/>
      <c r="E13" s="391"/>
      <c r="F13" s="222">
        <v>9</v>
      </c>
      <c r="G13" s="223"/>
      <c r="H13" s="223"/>
      <c r="I13" s="223" t="s">
        <v>362</v>
      </c>
      <c r="J13" s="223"/>
      <c r="K13" s="223"/>
      <c r="L13" s="223"/>
      <c r="M13" s="224"/>
      <c r="N13" s="205"/>
    </row>
    <row r="14" spans="1:14" ht="24" customHeight="1">
      <c r="A14" s="363"/>
      <c r="B14" s="379"/>
      <c r="C14" s="368"/>
      <c r="D14" s="379"/>
      <c r="E14" s="391"/>
      <c r="F14" s="222">
        <v>10</v>
      </c>
      <c r="G14" s="223"/>
      <c r="H14" s="223"/>
      <c r="I14" s="223" t="s">
        <v>362</v>
      </c>
      <c r="J14" s="223"/>
      <c r="K14" s="223"/>
      <c r="L14" s="223"/>
      <c r="M14" s="224"/>
      <c r="N14" s="205"/>
    </row>
    <row r="15" spans="1:14" ht="33" customHeight="1">
      <c r="A15" s="363"/>
      <c r="B15" s="379"/>
      <c r="C15" s="368"/>
      <c r="D15" s="379"/>
      <c r="E15" s="391"/>
      <c r="F15" s="222">
        <v>11</v>
      </c>
      <c r="G15" s="223"/>
      <c r="H15" s="223"/>
      <c r="I15" s="223"/>
      <c r="J15" s="223"/>
      <c r="K15" s="223" t="s">
        <v>362</v>
      </c>
      <c r="L15" s="223"/>
      <c r="M15" s="224"/>
      <c r="N15" s="205"/>
    </row>
    <row r="16" spans="1:14" ht="24" customHeight="1">
      <c r="A16" s="363"/>
      <c r="B16" s="379"/>
      <c r="C16" s="368"/>
      <c r="D16" s="379"/>
      <c r="E16" s="391"/>
      <c r="F16" s="222">
        <v>12</v>
      </c>
      <c r="G16" s="223"/>
      <c r="H16" s="223"/>
      <c r="I16" s="223"/>
      <c r="J16" s="223"/>
      <c r="K16" s="223"/>
      <c r="L16" s="223"/>
      <c r="M16" s="224" t="s">
        <v>362</v>
      </c>
      <c r="N16" s="205"/>
    </row>
    <row r="17" spans="1:14" ht="36.75" customHeight="1">
      <c r="A17" s="363"/>
      <c r="B17" s="379"/>
      <c r="C17" s="368"/>
      <c r="D17" s="371" t="s">
        <v>28</v>
      </c>
      <c r="E17" s="374" t="s">
        <v>29</v>
      </c>
      <c r="F17" s="222">
        <v>13</v>
      </c>
      <c r="G17" s="223"/>
      <c r="H17" s="223"/>
      <c r="I17" s="223" t="s">
        <v>362</v>
      </c>
      <c r="J17" s="223"/>
      <c r="K17" s="223"/>
      <c r="L17" s="223"/>
      <c r="M17" s="224"/>
      <c r="N17" s="205"/>
    </row>
    <row r="18" spans="1:14" ht="31.5" customHeight="1">
      <c r="A18" s="363"/>
      <c r="B18" s="379"/>
      <c r="C18" s="368"/>
      <c r="D18" s="379"/>
      <c r="E18" s="380"/>
      <c r="F18" s="222">
        <v>14</v>
      </c>
      <c r="G18" s="223" t="s">
        <v>362</v>
      </c>
      <c r="H18" s="223"/>
      <c r="I18" s="223"/>
      <c r="J18" s="223"/>
      <c r="K18" s="223"/>
      <c r="L18" s="223"/>
      <c r="M18" s="224"/>
      <c r="N18" s="205"/>
    </row>
    <row r="19" spans="1:14" ht="24" customHeight="1">
      <c r="A19" s="363"/>
      <c r="B19" s="379"/>
      <c r="C19" s="368"/>
      <c r="D19" s="379"/>
      <c r="E19" s="375"/>
      <c r="F19" s="222">
        <v>15</v>
      </c>
      <c r="G19" s="223"/>
      <c r="H19" s="223"/>
      <c r="I19" s="223" t="s">
        <v>362</v>
      </c>
      <c r="J19" s="223"/>
      <c r="K19" s="223"/>
      <c r="L19" s="223"/>
      <c r="M19" s="224"/>
      <c r="N19" s="205"/>
    </row>
    <row r="20" spans="1:14" ht="33" customHeight="1">
      <c r="A20" s="363"/>
      <c r="B20" s="379"/>
      <c r="C20" s="368"/>
      <c r="D20" s="379"/>
      <c r="E20" s="375"/>
      <c r="F20" s="222">
        <v>16</v>
      </c>
      <c r="G20" s="223" t="s">
        <v>362</v>
      </c>
      <c r="H20" s="223"/>
      <c r="I20" s="223"/>
      <c r="J20" s="223"/>
      <c r="K20" s="223"/>
      <c r="L20" s="223"/>
      <c r="M20" s="224"/>
      <c r="N20" s="205"/>
    </row>
    <row r="21" spans="1:14" ht="33" customHeight="1">
      <c r="A21" s="363"/>
      <c r="B21" s="379"/>
      <c r="C21" s="368"/>
      <c r="D21" s="379"/>
      <c r="E21" s="375"/>
      <c r="F21" s="222">
        <v>17</v>
      </c>
      <c r="G21" s="223"/>
      <c r="H21" s="223"/>
      <c r="I21" s="223" t="s">
        <v>362</v>
      </c>
      <c r="J21" s="223"/>
      <c r="K21" s="223"/>
      <c r="L21" s="223"/>
      <c r="M21" s="224"/>
      <c r="N21" s="205"/>
    </row>
    <row r="22" spans="1:14" ht="29.25" customHeight="1">
      <c r="A22" s="363"/>
      <c r="B22" s="379"/>
      <c r="C22" s="368"/>
      <c r="D22" s="379"/>
      <c r="E22" s="375"/>
      <c r="F22" s="222">
        <v>18</v>
      </c>
      <c r="G22" s="223"/>
      <c r="H22" s="223"/>
      <c r="I22" s="223"/>
      <c r="J22" s="223"/>
      <c r="K22" s="223"/>
      <c r="L22" s="223"/>
      <c r="M22" s="224" t="s">
        <v>362</v>
      </c>
      <c r="N22" s="204"/>
    </row>
    <row r="23" spans="1:14" ht="75" customHeight="1">
      <c r="A23" s="364"/>
      <c r="B23" s="396"/>
      <c r="C23" s="374"/>
      <c r="D23" s="219" t="s">
        <v>30</v>
      </c>
      <c r="E23" s="221" t="s">
        <v>31</v>
      </c>
      <c r="F23" s="222">
        <v>19</v>
      </c>
      <c r="G23" s="223" t="s">
        <v>362</v>
      </c>
      <c r="H23" s="223" t="s">
        <v>362</v>
      </c>
      <c r="I23" s="223"/>
      <c r="J23" s="223"/>
      <c r="K23" s="223"/>
      <c r="L23" s="223"/>
      <c r="M23" s="224"/>
      <c r="N23" s="206" t="s">
        <v>368</v>
      </c>
    </row>
    <row r="24" spans="1:14" ht="43.5" customHeight="1">
      <c r="A24" s="218">
        <v>2</v>
      </c>
      <c r="B24" s="385" t="s">
        <v>32</v>
      </c>
      <c r="C24" s="386"/>
      <c r="D24" s="386"/>
      <c r="E24" s="386"/>
      <c r="F24" s="357"/>
      <c r="G24" s="358"/>
      <c r="H24" s="358"/>
      <c r="I24" s="358"/>
      <c r="J24" s="358"/>
      <c r="K24" s="358"/>
      <c r="L24" s="358"/>
      <c r="M24" s="358"/>
      <c r="N24" s="209"/>
    </row>
    <row r="25" spans="1:14" ht="27.75" customHeight="1">
      <c r="A25" s="365"/>
      <c r="B25" s="365">
        <v>2.1</v>
      </c>
      <c r="C25" s="374" t="s">
        <v>33</v>
      </c>
      <c r="D25" s="371" t="s">
        <v>34</v>
      </c>
      <c r="E25" s="371" t="s">
        <v>35</v>
      </c>
      <c r="F25" s="222">
        <v>20</v>
      </c>
      <c r="G25" s="223"/>
      <c r="H25" s="223"/>
      <c r="I25" s="223" t="s">
        <v>362</v>
      </c>
      <c r="J25" s="223"/>
      <c r="K25" s="223"/>
      <c r="L25" s="223"/>
      <c r="M25" s="224"/>
      <c r="N25" s="204"/>
    </row>
    <row r="26" spans="1:14" ht="27.75" customHeight="1">
      <c r="A26" s="366"/>
      <c r="B26" s="366"/>
      <c r="C26" s="380"/>
      <c r="D26" s="372"/>
      <c r="E26" s="372"/>
      <c r="F26" s="222">
        <v>21</v>
      </c>
      <c r="G26" s="223"/>
      <c r="H26" s="223"/>
      <c r="I26" s="223" t="s">
        <v>362</v>
      </c>
      <c r="J26" s="223"/>
      <c r="K26" s="223"/>
      <c r="L26" s="223"/>
      <c r="M26" s="224"/>
      <c r="N26" s="204"/>
    </row>
    <row r="27" spans="1:14" ht="27.75" customHeight="1">
      <c r="A27" s="366"/>
      <c r="B27" s="366"/>
      <c r="C27" s="380"/>
      <c r="D27" s="372"/>
      <c r="E27" s="372"/>
      <c r="F27" s="222">
        <v>22</v>
      </c>
      <c r="G27" s="223"/>
      <c r="H27" s="223"/>
      <c r="I27" s="223" t="s">
        <v>362</v>
      </c>
      <c r="J27" s="223"/>
      <c r="K27" s="223"/>
      <c r="L27" s="223"/>
      <c r="M27" s="224"/>
      <c r="N27" s="204"/>
    </row>
    <row r="28" spans="1:14" ht="27.75" customHeight="1">
      <c r="A28" s="366"/>
      <c r="B28" s="366"/>
      <c r="C28" s="380"/>
      <c r="D28" s="373"/>
      <c r="E28" s="373"/>
      <c r="F28" s="222">
        <v>23</v>
      </c>
      <c r="G28" s="223"/>
      <c r="H28" s="223"/>
      <c r="I28" s="223" t="s">
        <v>362</v>
      </c>
      <c r="J28" s="223"/>
      <c r="K28" s="223"/>
      <c r="L28" s="223"/>
      <c r="M28" s="224"/>
      <c r="N28" s="204"/>
    </row>
    <row r="29" spans="1:14" ht="75" customHeight="1">
      <c r="A29" s="381"/>
      <c r="B29" s="381"/>
      <c r="C29" s="383"/>
      <c r="D29" s="226" t="s">
        <v>36</v>
      </c>
      <c r="E29" s="221" t="s">
        <v>37</v>
      </c>
      <c r="F29" s="222">
        <v>24</v>
      </c>
      <c r="G29" s="223"/>
      <c r="H29" s="223"/>
      <c r="I29" s="223"/>
      <c r="J29" s="223" t="s">
        <v>362</v>
      </c>
      <c r="K29" s="223"/>
      <c r="L29" s="223"/>
      <c r="M29" s="224"/>
      <c r="N29" s="204"/>
    </row>
    <row r="30" spans="1:14" ht="48.75" customHeight="1">
      <c r="A30" s="218">
        <v>3</v>
      </c>
      <c r="B30" s="385" t="s">
        <v>38</v>
      </c>
      <c r="C30" s="386"/>
      <c r="D30" s="386"/>
      <c r="E30" s="386"/>
      <c r="F30" s="359"/>
      <c r="G30" s="360"/>
      <c r="H30" s="360"/>
      <c r="I30" s="360"/>
      <c r="J30" s="360"/>
      <c r="K30" s="360"/>
      <c r="L30" s="360"/>
      <c r="M30" s="360"/>
      <c r="N30" s="209"/>
    </row>
    <row r="31" spans="1:14" ht="87.75" customHeight="1">
      <c r="A31" s="300"/>
      <c r="B31" s="365">
        <v>3.1</v>
      </c>
      <c r="C31" s="368" t="s">
        <v>39</v>
      </c>
      <c r="D31" s="227" t="s">
        <v>40</v>
      </c>
      <c r="E31" s="220" t="s">
        <v>41</v>
      </c>
      <c r="F31" s="222">
        <v>25</v>
      </c>
      <c r="G31" s="223"/>
      <c r="H31" s="223" t="s">
        <v>362</v>
      </c>
      <c r="I31" s="223"/>
      <c r="J31" s="223"/>
      <c r="K31" s="223"/>
      <c r="L31" s="223"/>
      <c r="M31" s="224"/>
      <c r="N31" s="204"/>
    </row>
    <row r="32" spans="1:14" ht="25.5" customHeight="1">
      <c r="A32" s="363"/>
      <c r="B32" s="366"/>
      <c r="C32" s="369"/>
      <c r="D32" s="371" t="s">
        <v>42</v>
      </c>
      <c r="E32" s="374" t="s">
        <v>43</v>
      </c>
      <c r="F32" s="225">
        <v>26</v>
      </c>
      <c r="G32" s="223"/>
      <c r="H32" s="223" t="s">
        <v>362</v>
      </c>
      <c r="I32" s="223"/>
      <c r="J32" s="223"/>
      <c r="K32" s="223"/>
      <c r="L32" s="223"/>
      <c r="M32" s="224"/>
      <c r="N32" s="204"/>
    </row>
    <row r="33" spans="1:14" ht="24" customHeight="1">
      <c r="A33" s="363"/>
      <c r="B33" s="366"/>
      <c r="C33" s="369"/>
      <c r="D33" s="372"/>
      <c r="E33" s="375"/>
      <c r="F33" s="222">
        <v>27</v>
      </c>
      <c r="G33" s="223"/>
      <c r="H33" s="223" t="s">
        <v>362</v>
      </c>
      <c r="I33" s="223"/>
      <c r="J33" s="223"/>
      <c r="K33" s="223"/>
      <c r="L33" s="223"/>
      <c r="M33" s="224"/>
      <c r="N33" s="204"/>
    </row>
    <row r="34" spans="1:14" ht="27.75" customHeight="1">
      <c r="A34" s="363"/>
      <c r="B34" s="366"/>
      <c r="C34" s="369"/>
      <c r="D34" s="373"/>
      <c r="E34" s="376"/>
      <c r="F34" s="222">
        <v>28</v>
      </c>
      <c r="G34" s="223"/>
      <c r="H34" s="223" t="s">
        <v>362</v>
      </c>
      <c r="I34" s="223"/>
      <c r="J34" s="223"/>
      <c r="K34" s="223"/>
      <c r="L34" s="223"/>
      <c r="M34" s="224"/>
      <c r="N34" s="204"/>
    </row>
    <row r="35" spans="1:14" ht="108" customHeight="1">
      <c r="A35" s="363"/>
      <c r="B35" s="366"/>
      <c r="C35" s="369"/>
      <c r="D35" s="228" t="s">
        <v>44</v>
      </c>
      <c r="E35" s="220" t="s">
        <v>45</v>
      </c>
      <c r="F35" s="222">
        <v>29</v>
      </c>
      <c r="G35" s="223"/>
      <c r="H35" s="223" t="s">
        <v>362</v>
      </c>
      <c r="I35" s="223"/>
      <c r="J35" s="223"/>
      <c r="K35" s="223"/>
      <c r="L35" s="223"/>
      <c r="M35" s="224"/>
      <c r="N35" s="204"/>
    </row>
    <row r="36" spans="1:14" ht="43.5" customHeight="1">
      <c r="A36" s="363"/>
      <c r="B36" s="366"/>
      <c r="C36" s="369"/>
      <c r="D36" s="228" t="s">
        <v>46</v>
      </c>
      <c r="E36" s="220" t="s">
        <v>47</v>
      </c>
      <c r="F36" s="361">
        <v>30</v>
      </c>
      <c r="G36" s="355"/>
      <c r="H36" s="355"/>
      <c r="I36" s="355"/>
      <c r="J36" s="355"/>
      <c r="K36" s="355" t="s">
        <v>362</v>
      </c>
      <c r="L36" s="355"/>
      <c r="M36" s="355"/>
      <c r="N36" s="389"/>
    </row>
    <row r="37" spans="1:14" ht="108" customHeight="1">
      <c r="A37" s="364"/>
      <c r="B37" s="367"/>
      <c r="C37" s="370"/>
      <c r="D37" s="226" t="s">
        <v>48</v>
      </c>
      <c r="E37" s="221" t="s">
        <v>49</v>
      </c>
      <c r="F37" s="362"/>
      <c r="G37" s="275"/>
      <c r="H37" s="275"/>
      <c r="I37" s="275"/>
      <c r="J37" s="275"/>
      <c r="K37" s="275"/>
      <c r="L37" s="275"/>
      <c r="M37" s="275"/>
      <c r="N37" s="275"/>
    </row>
    <row r="38" spans="1:14" ht="58.5" customHeight="1">
      <c r="A38" s="218">
        <v>4</v>
      </c>
      <c r="B38" s="385" t="s">
        <v>50</v>
      </c>
      <c r="C38" s="386"/>
      <c r="D38" s="386"/>
      <c r="E38" s="386"/>
      <c r="F38" s="359"/>
      <c r="G38" s="360"/>
      <c r="H38" s="360"/>
      <c r="I38" s="360"/>
      <c r="J38" s="360"/>
      <c r="K38" s="360"/>
      <c r="L38" s="360"/>
      <c r="M38" s="360"/>
      <c r="N38" s="209"/>
    </row>
    <row r="39" spans="1:14" ht="37.5" customHeight="1">
      <c r="A39" s="377"/>
      <c r="B39" s="377">
        <v>4.0999999999999996</v>
      </c>
      <c r="C39" s="378" t="s">
        <v>51</v>
      </c>
      <c r="D39" s="371" t="s">
        <v>52</v>
      </c>
      <c r="E39" s="374" t="s">
        <v>53</v>
      </c>
      <c r="F39" s="222">
        <v>31</v>
      </c>
      <c r="G39" s="223" t="s">
        <v>362</v>
      </c>
      <c r="H39" s="223"/>
      <c r="I39" s="223"/>
      <c r="J39" s="223"/>
      <c r="K39" s="223"/>
      <c r="L39" s="223"/>
      <c r="M39" s="224"/>
      <c r="N39" s="207"/>
    </row>
    <row r="40" spans="1:14" ht="32.25" customHeight="1">
      <c r="A40" s="377"/>
      <c r="B40" s="377"/>
      <c r="C40" s="378"/>
      <c r="D40" s="379"/>
      <c r="E40" s="380"/>
      <c r="F40" s="222">
        <v>32</v>
      </c>
      <c r="G40" s="223" t="s">
        <v>362</v>
      </c>
      <c r="H40" s="223"/>
      <c r="I40" s="223"/>
      <c r="J40" s="223"/>
      <c r="K40" s="223"/>
      <c r="L40" s="223"/>
      <c r="M40" s="224"/>
      <c r="N40" s="207"/>
    </row>
    <row r="41" spans="1:14" ht="20.25" customHeight="1">
      <c r="A41" s="377"/>
      <c r="B41" s="377"/>
      <c r="C41" s="378"/>
      <c r="D41" s="379"/>
      <c r="E41" s="380"/>
      <c r="F41" s="222">
        <v>33</v>
      </c>
      <c r="G41" s="223" t="s">
        <v>362</v>
      </c>
      <c r="H41" s="223"/>
      <c r="I41" s="223"/>
      <c r="J41" s="223"/>
      <c r="K41" s="223"/>
      <c r="L41" s="223"/>
      <c r="M41" s="224"/>
      <c r="N41" s="205"/>
    </row>
    <row r="42" spans="1:14" ht="20.25" customHeight="1">
      <c r="A42" s="377"/>
      <c r="B42" s="377"/>
      <c r="C42" s="378"/>
      <c r="D42" s="379"/>
      <c r="E42" s="380"/>
      <c r="F42" s="222">
        <v>34</v>
      </c>
      <c r="G42" s="223" t="s">
        <v>362</v>
      </c>
      <c r="H42" s="223"/>
      <c r="I42" s="223"/>
      <c r="J42" s="223"/>
      <c r="K42" s="223"/>
      <c r="L42" s="223"/>
      <c r="M42" s="224"/>
      <c r="N42" s="205"/>
    </row>
    <row r="43" spans="1:14" ht="33" customHeight="1">
      <c r="A43" s="377"/>
      <c r="B43" s="377"/>
      <c r="C43" s="378"/>
      <c r="D43" s="379"/>
      <c r="E43" s="380"/>
      <c r="F43" s="222">
        <v>35</v>
      </c>
      <c r="G43" s="223" t="s">
        <v>362</v>
      </c>
      <c r="H43" s="223"/>
      <c r="I43" s="223"/>
      <c r="J43" s="223"/>
      <c r="K43" s="223"/>
      <c r="L43" s="223"/>
      <c r="M43" s="224"/>
      <c r="N43" s="205"/>
    </row>
    <row r="44" spans="1:14" ht="33" customHeight="1">
      <c r="A44" s="377"/>
      <c r="B44" s="377"/>
      <c r="C44" s="378"/>
      <c r="D44" s="379"/>
      <c r="E44" s="380"/>
      <c r="F44" s="222">
        <v>36</v>
      </c>
      <c r="G44" s="223"/>
      <c r="H44" s="223"/>
      <c r="I44" s="223" t="s">
        <v>362</v>
      </c>
      <c r="J44" s="223"/>
      <c r="K44" s="223"/>
      <c r="L44" s="223"/>
      <c r="M44" s="224"/>
      <c r="N44" s="205"/>
    </row>
    <row r="45" spans="1:14" ht="33" customHeight="1">
      <c r="A45" s="377"/>
      <c r="B45" s="377"/>
      <c r="C45" s="378"/>
      <c r="D45" s="379"/>
      <c r="E45" s="380"/>
      <c r="F45" s="222">
        <v>37</v>
      </c>
      <c r="G45" s="223"/>
      <c r="H45" s="223"/>
      <c r="I45" s="223" t="s">
        <v>362</v>
      </c>
      <c r="J45" s="223"/>
      <c r="K45" s="223"/>
      <c r="L45" s="223"/>
      <c r="M45" s="224"/>
      <c r="N45" s="205"/>
    </row>
    <row r="46" spans="1:14" ht="20.25" customHeight="1">
      <c r="A46" s="377"/>
      <c r="B46" s="377"/>
      <c r="C46" s="378"/>
      <c r="D46" s="379"/>
      <c r="E46" s="380"/>
      <c r="F46" s="225">
        <v>38</v>
      </c>
      <c r="G46" s="223" t="s">
        <v>362</v>
      </c>
      <c r="H46" s="223"/>
      <c r="I46" s="223"/>
      <c r="J46" s="223"/>
      <c r="K46" s="223"/>
      <c r="L46" s="223"/>
      <c r="M46" s="224"/>
      <c r="N46" s="205"/>
    </row>
    <row r="47" spans="1:14" ht="29.25" customHeight="1">
      <c r="A47" s="377"/>
      <c r="B47" s="377"/>
      <c r="C47" s="378"/>
      <c r="D47" s="379"/>
      <c r="E47" s="380"/>
      <c r="F47" s="222">
        <v>39</v>
      </c>
      <c r="G47" s="223"/>
      <c r="H47" s="223"/>
      <c r="I47" s="223"/>
      <c r="J47" s="223"/>
      <c r="K47" s="223" t="s">
        <v>362</v>
      </c>
      <c r="L47" s="223"/>
      <c r="M47" s="224"/>
      <c r="N47" s="205"/>
    </row>
    <row r="48" spans="1:14" ht="20.25" customHeight="1">
      <c r="A48" s="377"/>
      <c r="B48" s="377"/>
      <c r="C48" s="378"/>
      <c r="D48" s="379"/>
      <c r="E48" s="375"/>
      <c r="F48" s="222">
        <v>40</v>
      </c>
      <c r="G48" s="223" t="s">
        <v>362</v>
      </c>
      <c r="H48" s="223"/>
      <c r="I48" s="223"/>
      <c r="J48" s="223"/>
      <c r="K48" s="223"/>
      <c r="L48" s="223"/>
      <c r="M48" s="224"/>
      <c r="N48" s="205"/>
    </row>
    <row r="49" spans="1:14" ht="30" customHeight="1">
      <c r="A49" s="377"/>
      <c r="B49" s="377"/>
      <c r="C49" s="378"/>
      <c r="D49" s="229"/>
      <c r="E49" s="375"/>
      <c r="F49" s="222">
        <v>41</v>
      </c>
      <c r="G49" s="223"/>
      <c r="H49" s="223"/>
      <c r="I49" s="223"/>
      <c r="J49" s="223"/>
      <c r="K49" s="223"/>
      <c r="L49" s="224" t="s">
        <v>362</v>
      </c>
      <c r="M49" s="230"/>
      <c r="N49" s="205"/>
    </row>
    <row r="50" spans="1:14" ht="30" customHeight="1">
      <c r="A50" s="377"/>
      <c r="B50" s="377"/>
      <c r="C50" s="378"/>
      <c r="D50" s="229"/>
      <c r="E50" s="375"/>
      <c r="F50" s="222">
        <v>42</v>
      </c>
      <c r="G50" s="223"/>
      <c r="H50" s="223"/>
      <c r="I50" s="223"/>
      <c r="J50" s="223"/>
      <c r="K50" s="223"/>
      <c r="L50" s="224" t="s">
        <v>362</v>
      </c>
      <c r="M50" s="230"/>
      <c r="N50" s="205"/>
    </row>
    <row r="51" spans="1:14" ht="20.25" customHeight="1">
      <c r="A51" s="377"/>
      <c r="B51" s="377"/>
      <c r="C51" s="378"/>
      <c r="D51" s="229"/>
      <c r="E51" s="375"/>
      <c r="F51" s="222">
        <v>43</v>
      </c>
      <c r="G51" s="223"/>
      <c r="H51" s="223"/>
      <c r="I51" s="223"/>
      <c r="J51" s="223"/>
      <c r="K51" s="223"/>
      <c r="L51" s="224" t="s">
        <v>362</v>
      </c>
      <c r="M51" s="230"/>
      <c r="N51" s="205"/>
    </row>
    <row r="52" spans="1:14" ht="20.25" customHeight="1">
      <c r="A52" s="377"/>
      <c r="B52" s="377"/>
      <c r="C52" s="378"/>
      <c r="D52" s="229"/>
      <c r="E52" s="375"/>
      <c r="F52" s="222">
        <v>44</v>
      </c>
      <c r="G52" s="223"/>
      <c r="H52" s="223"/>
      <c r="I52" s="223"/>
      <c r="J52" s="223"/>
      <c r="K52" s="223"/>
      <c r="L52" s="224" t="s">
        <v>362</v>
      </c>
      <c r="M52" s="230"/>
      <c r="N52" s="205"/>
    </row>
    <row r="53" spans="1:14" ht="20.25" customHeight="1">
      <c r="A53" s="377"/>
      <c r="B53" s="377"/>
      <c r="C53" s="378"/>
      <c r="D53" s="229"/>
      <c r="E53" s="376"/>
      <c r="F53" s="222">
        <v>45</v>
      </c>
      <c r="G53" s="223"/>
      <c r="H53" s="223"/>
      <c r="I53" s="231"/>
      <c r="J53" s="223"/>
      <c r="K53" s="223"/>
      <c r="L53" s="223"/>
      <c r="M53" s="224" t="s">
        <v>362</v>
      </c>
      <c r="N53" s="205"/>
    </row>
    <row r="54" spans="1:14" ht="20.25" customHeight="1">
      <c r="A54" s="377"/>
      <c r="B54" s="377"/>
      <c r="C54" s="378"/>
      <c r="D54" s="365" t="s">
        <v>54</v>
      </c>
      <c r="E54" s="370" t="s">
        <v>55</v>
      </c>
      <c r="F54" s="225">
        <v>46</v>
      </c>
      <c r="G54" s="223"/>
      <c r="H54" s="232"/>
      <c r="I54" s="223" t="s">
        <v>362</v>
      </c>
      <c r="J54" s="223"/>
      <c r="K54" s="223"/>
      <c r="L54" s="223"/>
      <c r="M54" s="224"/>
      <c r="N54" s="205"/>
    </row>
    <row r="55" spans="1:14" ht="20.25" customHeight="1">
      <c r="A55" s="377"/>
      <c r="B55" s="377"/>
      <c r="C55" s="378"/>
      <c r="D55" s="381"/>
      <c r="E55" s="383"/>
      <c r="F55" s="225">
        <v>47</v>
      </c>
      <c r="G55" s="223"/>
      <c r="H55" s="232"/>
      <c r="I55" s="223" t="s">
        <v>362</v>
      </c>
      <c r="J55" s="223"/>
      <c r="K55" s="223"/>
      <c r="L55" s="223"/>
      <c r="M55" s="224"/>
      <c r="N55" s="205"/>
    </row>
    <row r="56" spans="1:14" ht="20.25" customHeight="1">
      <c r="A56" s="377"/>
      <c r="B56" s="377"/>
      <c r="C56" s="378"/>
      <c r="D56" s="381"/>
      <c r="E56" s="383"/>
      <c r="F56" s="225">
        <v>48</v>
      </c>
      <c r="G56" s="223"/>
      <c r="H56" s="232"/>
      <c r="I56" s="223" t="s">
        <v>362</v>
      </c>
      <c r="J56" s="223"/>
      <c r="K56" s="223"/>
      <c r="L56" s="223"/>
      <c r="M56" s="224"/>
      <c r="N56" s="205"/>
    </row>
    <row r="57" spans="1:14" ht="31.5" customHeight="1">
      <c r="A57" s="377"/>
      <c r="B57" s="377"/>
      <c r="C57" s="378"/>
      <c r="D57" s="381"/>
      <c r="E57" s="383"/>
      <c r="F57" s="222">
        <v>49</v>
      </c>
      <c r="G57" s="223"/>
      <c r="H57" s="232"/>
      <c r="I57" s="223" t="s">
        <v>362</v>
      </c>
      <c r="J57" s="223"/>
      <c r="K57" s="223"/>
      <c r="L57" s="223"/>
      <c r="M57" s="224"/>
      <c r="N57" s="205"/>
    </row>
    <row r="58" spans="1:14" ht="31.5" customHeight="1">
      <c r="A58" s="377"/>
      <c r="B58" s="377"/>
      <c r="C58" s="378"/>
      <c r="D58" s="382"/>
      <c r="E58" s="384"/>
      <c r="F58" s="222">
        <v>50</v>
      </c>
      <c r="G58" s="223"/>
      <c r="H58" s="232"/>
      <c r="I58" s="223" t="s">
        <v>362</v>
      </c>
      <c r="J58" s="223"/>
      <c r="K58" s="223"/>
      <c r="L58" s="223"/>
      <c r="M58" s="233"/>
      <c r="N58" s="205"/>
    </row>
    <row r="59" spans="1:14" ht="70.5" customHeight="1">
      <c r="A59" s="377"/>
      <c r="B59" s="377"/>
      <c r="C59" s="378"/>
      <c r="D59" s="228" t="s">
        <v>56</v>
      </c>
      <c r="E59" s="220" t="s">
        <v>57</v>
      </c>
      <c r="F59" s="222">
        <v>51</v>
      </c>
      <c r="G59" s="223"/>
      <c r="H59" s="223"/>
      <c r="I59" s="223"/>
      <c r="J59" s="223"/>
      <c r="K59" s="223"/>
      <c r="L59" s="223"/>
      <c r="M59" s="224" t="s">
        <v>362</v>
      </c>
      <c r="N59" s="204"/>
    </row>
    <row r="60" spans="1:14" ht="30" customHeight="1">
      <c r="A60" s="201"/>
      <c r="B60" s="201"/>
      <c r="C60" s="201"/>
      <c r="D60" s="201"/>
      <c r="E60" s="201"/>
      <c r="F60" s="202"/>
      <c r="G60" s="211">
        <v>11</v>
      </c>
      <c r="H60" s="211">
        <v>6</v>
      </c>
      <c r="I60" s="211">
        <v>22</v>
      </c>
      <c r="J60" s="211">
        <v>2</v>
      </c>
      <c r="K60" s="211">
        <v>3</v>
      </c>
      <c r="L60" s="211">
        <v>4</v>
      </c>
      <c r="M60" s="212">
        <v>4</v>
      </c>
      <c r="N60" s="204"/>
    </row>
    <row r="61" spans="1:14" ht="48" customHeight="1">
      <c r="A61" s="201"/>
      <c r="B61" s="201"/>
      <c r="C61" s="201"/>
      <c r="D61" s="201"/>
      <c r="E61" s="201"/>
      <c r="F61" s="202"/>
      <c r="G61" s="356">
        <f>G60+H60+I60+J60+K60+L60+M60</f>
        <v>52</v>
      </c>
      <c r="H61" s="356"/>
      <c r="I61" s="356"/>
      <c r="J61" s="356"/>
      <c r="K61" s="356"/>
      <c r="L61" s="356"/>
      <c r="M61" s="356"/>
      <c r="N61" s="210"/>
    </row>
    <row r="62" spans="1:14" ht="20.25">
      <c r="F62" s="145"/>
      <c r="N62" s="208"/>
    </row>
    <row r="63" spans="1:14">
      <c r="F63" s="145"/>
      <c r="N63" s="5"/>
    </row>
    <row r="64" spans="1:14" ht="73.5" customHeight="1">
      <c r="F64" s="145"/>
    </row>
    <row r="65" spans="1:8" ht="68.45" customHeight="1">
      <c r="F65" s="145"/>
    </row>
    <row r="66" spans="1:8" ht="74.25" customHeight="1">
      <c r="A66" s="58" t="s">
        <v>103</v>
      </c>
      <c r="B66" s="58" t="s">
        <v>104</v>
      </c>
      <c r="C66" s="58" t="s">
        <v>107</v>
      </c>
      <c r="D66" s="58" t="s">
        <v>67</v>
      </c>
      <c r="E66" s="58" t="s">
        <v>106</v>
      </c>
      <c r="F66" s="58" t="s">
        <v>83</v>
      </c>
      <c r="G66" s="58" t="s">
        <v>179</v>
      </c>
      <c r="H66" s="58" t="s">
        <v>363</v>
      </c>
    </row>
    <row r="67" spans="1:8" ht="20.25">
      <c r="A67" s="9">
        <f t="shared" ref="A67:G67" si="0">G60</f>
        <v>11</v>
      </c>
      <c r="B67" s="9">
        <f t="shared" si="0"/>
        <v>6</v>
      </c>
      <c r="C67" s="9">
        <f t="shared" si="0"/>
        <v>22</v>
      </c>
      <c r="D67" s="9">
        <f t="shared" si="0"/>
        <v>2</v>
      </c>
      <c r="E67" s="9">
        <f t="shared" si="0"/>
        <v>3</v>
      </c>
      <c r="F67" s="9">
        <f t="shared" si="0"/>
        <v>4</v>
      </c>
      <c r="G67" s="9">
        <f t="shared" si="0"/>
        <v>4</v>
      </c>
      <c r="H67" s="9">
        <f>A67+B67+C67+D67+E67+F67+G67</f>
        <v>52</v>
      </c>
    </row>
    <row r="68" spans="1:8">
      <c r="F68" s="145"/>
    </row>
    <row r="69" spans="1:8">
      <c r="F69" s="145"/>
    </row>
    <row r="70" spans="1:8">
      <c r="F70" s="145"/>
    </row>
    <row r="71" spans="1:8">
      <c r="F71" s="145"/>
    </row>
    <row r="72" spans="1:8">
      <c r="F72" s="145"/>
    </row>
    <row r="73" spans="1:8">
      <c r="F73" s="145"/>
    </row>
    <row r="74" spans="1:8">
      <c r="F74" s="145"/>
    </row>
    <row r="75" spans="1:8">
      <c r="F75" s="145"/>
    </row>
    <row r="76" spans="1:8">
      <c r="F76" s="145"/>
    </row>
    <row r="77" spans="1:8">
      <c r="F77" s="145"/>
    </row>
    <row r="78" spans="1:8">
      <c r="F78" s="145"/>
    </row>
    <row r="79" spans="1:8">
      <c r="F79" s="145"/>
    </row>
    <row r="80" spans="1:8">
      <c r="F80" s="145"/>
    </row>
    <row r="81" spans="1:6">
      <c r="F81" s="145"/>
    </row>
    <row r="82" spans="1:6">
      <c r="F82" s="145"/>
    </row>
    <row r="83" spans="1:6">
      <c r="F83" s="145"/>
    </row>
    <row r="84" spans="1:6">
      <c r="F84" s="145"/>
    </row>
    <row r="85" spans="1:6">
      <c r="F85" s="145"/>
    </row>
    <row r="86" spans="1:6" ht="61.15" customHeight="1">
      <c r="F86" s="145"/>
    </row>
    <row r="87" spans="1:6">
      <c r="F87" s="145"/>
    </row>
    <row r="88" spans="1:6">
      <c r="F88" s="145"/>
    </row>
    <row r="89" spans="1:6">
      <c r="F89" s="145"/>
    </row>
    <row r="90" spans="1:6">
      <c r="F90" s="145"/>
    </row>
    <row r="91" spans="1:6" ht="38.25">
      <c r="A91" s="58" t="s">
        <v>364</v>
      </c>
      <c r="B91" s="58" t="s">
        <v>365</v>
      </c>
      <c r="F91" s="145"/>
    </row>
    <row r="92" spans="1:6" ht="20.25">
      <c r="A92" s="9">
        <v>52</v>
      </c>
      <c r="B92" s="9">
        <v>5</v>
      </c>
      <c r="F92" s="145"/>
    </row>
    <row r="93" spans="1:6">
      <c r="F93" s="145"/>
    </row>
    <row r="94" spans="1:6">
      <c r="F94" s="145"/>
    </row>
    <row r="95" spans="1:6">
      <c r="F95" s="145"/>
    </row>
    <row r="96" spans="1:6">
      <c r="F96" s="145"/>
    </row>
    <row r="97" spans="6:6">
      <c r="F97" s="145"/>
    </row>
    <row r="98" spans="6:6">
      <c r="F98" s="145"/>
    </row>
    <row r="99" spans="6:6">
      <c r="F99" s="145"/>
    </row>
    <row r="100" spans="6:6">
      <c r="F100" s="145"/>
    </row>
    <row r="101" spans="6:6">
      <c r="F101" s="145"/>
    </row>
    <row r="102" spans="6:6">
      <c r="F102" s="145"/>
    </row>
    <row r="103" spans="6:6">
      <c r="F103" s="145"/>
    </row>
    <row r="104" spans="6:6">
      <c r="F104" s="145"/>
    </row>
    <row r="105" spans="6:6">
      <c r="F105" s="145"/>
    </row>
    <row r="106" spans="6:6">
      <c r="F106" s="145"/>
    </row>
    <row r="107" spans="6:6">
      <c r="F107" s="145"/>
    </row>
    <row r="108" spans="6:6">
      <c r="F108" s="145"/>
    </row>
    <row r="109" spans="6:6">
      <c r="F109" s="145"/>
    </row>
    <row r="110" spans="6:6">
      <c r="F110" s="145"/>
    </row>
    <row r="111" spans="6:6">
      <c r="F111" s="145"/>
    </row>
    <row r="112" spans="6:6">
      <c r="F112" s="145"/>
    </row>
    <row r="113" spans="6:6">
      <c r="F113" s="145"/>
    </row>
    <row r="114" spans="6:6">
      <c r="F114" s="145"/>
    </row>
    <row r="115" spans="6:6">
      <c r="F115" s="145"/>
    </row>
    <row r="116" spans="6:6">
      <c r="F116" s="145"/>
    </row>
    <row r="117" spans="6:6">
      <c r="F117" s="145"/>
    </row>
    <row r="118" spans="6:6">
      <c r="F118" s="145"/>
    </row>
    <row r="119" spans="6:6">
      <c r="F119" s="145"/>
    </row>
    <row r="120" spans="6:6">
      <c r="F120" s="145"/>
    </row>
    <row r="121" spans="6:6">
      <c r="F121" s="145"/>
    </row>
    <row r="122" spans="6:6">
      <c r="F122" s="145"/>
    </row>
    <row r="123" spans="6:6">
      <c r="F123" s="145"/>
    </row>
    <row r="124" spans="6:6">
      <c r="F124" s="145"/>
    </row>
    <row r="125" spans="6:6">
      <c r="F125" s="145"/>
    </row>
    <row r="126" spans="6:6">
      <c r="F126" s="145"/>
    </row>
    <row r="127" spans="6:6">
      <c r="F127" s="145"/>
    </row>
    <row r="128" spans="6:6">
      <c r="F128" s="145"/>
    </row>
    <row r="129" spans="6:6">
      <c r="F129" s="145"/>
    </row>
    <row r="130" spans="6:6">
      <c r="F130" s="145"/>
    </row>
  </sheetData>
  <mergeCells count="47">
    <mergeCell ref="G2:M2"/>
    <mergeCell ref="N2:N3"/>
    <mergeCell ref="N36:N37"/>
    <mergeCell ref="D10:D16"/>
    <mergeCell ref="E10:E16"/>
    <mergeCell ref="A2:E2"/>
    <mergeCell ref="B4:E4"/>
    <mergeCell ref="A5:A23"/>
    <mergeCell ref="B5:B23"/>
    <mergeCell ref="C5:C23"/>
    <mergeCell ref="D5:D9"/>
    <mergeCell ref="E5:E9"/>
    <mergeCell ref="D17:D22"/>
    <mergeCell ref="E17:E22"/>
    <mergeCell ref="B24:E24"/>
    <mergeCell ref="A25:A29"/>
    <mergeCell ref="B25:B29"/>
    <mergeCell ref="C25:C29"/>
    <mergeCell ref="D25:D28"/>
    <mergeCell ref="E25:E28"/>
    <mergeCell ref="B38:E38"/>
    <mergeCell ref="B30:E30"/>
    <mergeCell ref="A39:A59"/>
    <mergeCell ref="B39:B59"/>
    <mergeCell ref="C39:C59"/>
    <mergeCell ref="D39:D48"/>
    <mergeCell ref="E39:E53"/>
    <mergeCell ref="D54:D58"/>
    <mergeCell ref="E54:E58"/>
    <mergeCell ref="A31:A37"/>
    <mergeCell ref="B31:B37"/>
    <mergeCell ref="C31:C37"/>
    <mergeCell ref="D32:D34"/>
    <mergeCell ref="E32:E34"/>
    <mergeCell ref="M36:M37"/>
    <mergeCell ref="G61:M61"/>
    <mergeCell ref="F4:M4"/>
    <mergeCell ref="F24:M24"/>
    <mergeCell ref="F30:M30"/>
    <mergeCell ref="F38:M38"/>
    <mergeCell ref="G36:G37"/>
    <mergeCell ref="H36:H37"/>
    <mergeCell ref="I36:I37"/>
    <mergeCell ref="J36:J37"/>
    <mergeCell ref="K36:K37"/>
    <mergeCell ref="L36:L37"/>
    <mergeCell ref="F36:F37"/>
  </mergeCells>
  <pageMargins left="0.7" right="0.7" top="0.75" bottom="0.75" header="0.3" footer="0.3"/>
  <pageSetup paperSize="12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Plan Acción</vt:lpstr>
      <vt:lpstr>PLAN ACCION 2023</vt:lpstr>
      <vt:lpstr>Estadística por dependen</vt:lpstr>
      <vt:lpstr>'PLAN ACCION 2023'!Área_de_impresión</vt:lpstr>
      <vt:lpstr>'PLAN ACCION 2023'!Títulos_a_imprimir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 EC-04</dc:creator>
  <cp:lastModifiedBy>HUMBERTO  TOBÓN</cp:lastModifiedBy>
  <cp:revision/>
  <cp:lastPrinted>2021-11-18T15:39:00Z</cp:lastPrinted>
  <dcterms:created xsi:type="dcterms:W3CDTF">2021-01-18T18:54:50Z</dcterms:created>
  <dcterms:modified xsi:type="dcterms:W3CDTF">2023-02-16T15:28:15Z</dcterms:modified>
</cp:coreProperties>
</file>